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7.xml" ContentType="application/vnd.openxmlformats-officedocument.drawing+xml"/>
  <Override PartName="/xl/charts/chart9.xml" ContentType="application/vnd.openxmlformats-officedocument.drawingml.chart+xml"/>
  <Override PartName="/xl/drawings/drawing8.xml" ContentType="application/vnd.openxmlformats-officedocument.drawing+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fileSharing readOnlyRecommended="1"/>
  <workbookPr/>
  <mc:AlternateContent xmlns:mc="http://schemas.openxmlformats.org/markup-compatibility/2006">
    <mc:Choice Requires="x15">
      <x15ac:absPath xmlns:x15ac="http://schemas.microsoft.com/office/spreadsheetml/2010/11/ac" url="D:\Utilisateurs\isabelle.laurens\Mes Documents\pao-publi\Fiche filière vigne\"/>
    </mc:Choice>
  </mc:AlternateContent>
  <xr:revisionPtr revIDLastSave="0" documentId="13_ncr:1_{97F2C924-9A43-4EB6-AD4B-08498965E235}" xr6:coauthVersionLast="47" xr6:coauthVersionMax="47" xr10:uidLastSave="{00000000-0000-0000-0000-000000000000}"/>
  <bookViews>
    <workbookView xWindow="-108" yWindow="-108" windowWidth="23256" windowHeight="13896" tabRatio="870" xr2:uid="{00000000-000D-0000-FFFF-FFFF00000000}"/>
  </bookViews>
  <sheets>
    <sheet name="Carte 1" sheetId="14" r:id="rId1"/>
    <sheet name="Graphe 1" sheetId="2" r:id="rId2"/>
    <sheet name="graphe 2" sheetId="3" r:id="rId3"/>
    <sheet name="graphe 3" sheetId="5" r:id="rId4"/>
    <sheet name="graphe 4" sheetId="16" r:id="rId5"/>
    <sheet name="Graphes 5 et 6" sheetId="8" r:id="rId6"/>
    <sheet name="Graphe 7" sheetId="12" r:id="rId7"/>
    <sheet name="Graphes 8 et 9. Tableau 1" sheetId="10" r:id="rId8"/>
    <sheet name="Carte 2 et tableau 2" sheetId="15" r:id="rId9"/>
    <sheet name="Tableau 3" sheetId="17" r:id="rId10"/>
  </sheets>
  <externalReferences>
    <externalReference r:id="rId11"/>
    <externalReference r:id="rId12"/>
  </externalReferences>
  <definedNames>
    <definedName name="_xlnm._FilterDatabase" localSheetId="1" hidden="1" xml:space="preserve">  'Graphe 1'!#REF!</definedName>
    <definedName name="grafbov">[1]GraphViandesBovines!$B$3:$L$77</definedName>
    <definedName name="grafporc">[1]GraphViandesPorcines!$B$3:$L$77</definedName>
    <definedName name="grafsyntot">[1]GraphViandesTotal!$B$3:$L$77</definedName>
    <definedName name="Graph_volailles">[1]GraphViandesVolailles!$B$3:$L$77</definedName>
    <definedName name="histbov">[2]HistoViandesBovines!$A$1:$G$42</definedName>
    <definedName name="Histo_volailles">[1]HistoViandesVolailles!$A$1:$I$44</definedName>
    <definedName name="histporc">[1]HistoViandesPorcines!$A$1:$H$42</definedName>
    <definedName name="syntot">[1]HistoViandesTotal!$A$1:$H$42</definedName>
    <definedName name="viande1996">#REF!</definedName>
    <definedName name="viande1997">#REF!</definedName>
    <definedName name="viande1998">#REF!</definedName>
    <definedName name="viande1999">#REF!</definedName>
    <definedName name="viande2000">#REF!</definedName>
    <definedName name="_xlnm.Print_Area" localSheetId="7">'Graphes 8 et 9. Tableau 1'!$A$1:$U$55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55" i="8" l="1"/>
  <c r="C26" i="14"/>
  <c r="D26" i="14"/>
  <c r="E26" i="14" s="1"/>
  <c r="D20" i="2" l="1"/>
  <c r="C20" i="2"/>
  <c r="F9" i="2"/>
  <c r="G10" i="2"/>
  <c r="G11" i="2"/>
  <c r="G12" i="2"/>
  <c r="G13" i="2"/>
  <c r="G14" i="2"/>
  <c r="G15" i="2"/>
  <c r="G16" i="2"/>
  <c r="G17" i="2"/>
  <c r="G18" i="2"/>
  <c r="G9" i="2"/>
  <c r="F10" i="2"/>
  <c r="F11" i="2"/>
  <c r="F12" i="2"/>
  <c r="F13" i="2"/>
  <c r="F14" i="2"/>
  <c r="F15" i="2"/>
  <c r="F16" i="2"/>
  <c r="F17" i="2"/>
  <c r="F18" i="2"/>
  <c r="E26" i="15" l="1"/>
  <c r="F26" i="15"/>
  <c r="G26" i="15"/>
  <c r="H26" i="15"/>
  <c r="D26" i="15"/>
  <c r="D69" i="10"/>
  <c r="E69" i="10"/>
  <c r="F69" i="10"/>
  <c r="C69" i="10"/>
  <c r="C84" i="10"/>
  <c r="D73" i="10" s="1"/>
  <c r="Q55" i="8" l="1"/>
  <c r="K21" i="8"/>
  <c r="L21" i="8"/>
  <c r="K20" i="8"/>
  <c r="L20" i="8"/>
  <c r="I42" i="3"/>
  <c r="I41" i="3"/>
  <c r="H42" i="3"/>
  <c r="H41" i="3"/>
  <c r="O14" i="17"/>
  <c r="O5" i="17"/>
  <c r="O6" i="17"/>
  <c r="O7" i="17"/>
  <c r="O8" i="17"/>
  <c r="O9" i="17"/>
  <c r="O10" i="17"/>
  <c r="O11" i="17"/>
  <c r="O12" i="17"/>
  <c r="O13" i="17"/>
  <c r="O15" i="17"/>
  <c r="O16" i="17"/>
  <c r="O17" i="17"/>
  <c r="O18" i="17"/>
  <c r="O55" i="8"/>
  <c r="E14" i="14" l="1"/>
  <c r="E13" i="14"/>
  <c r="E15" i="14" l="1"/>
  <c r="E16" i="14"/>
  <c r="E17" i="14"/>
  <c r="E18" i="14"/>
  <c r="E19" i="14"/>
  <c r="E21" i="14"/>
  <c r="E22" i="14"/>
  <c r="E23" i="14"/>
  <c r="E24" i="14"/>
  <c r="E25" i="14"/>
  <c r="D82" i="10" l="1"/>
  <c r="E82" i="10" s="1"/>
  <c r="P55" i="8" l="1"/>
  <c r="D55" i="8"/>
  <c r="E55" i="8"/>
  <c r="F55" i="8"/>
  <c r="G55" i="8"/>
  <c r="H55" i="8"/>
  <c r="I55" i="8"/>
  <c r="J55" i="8"/>
  <c r="K55" i="8"/>
  <c r="L55" i="8"/>
  <c r="M55" i="8"/>
  <c r="N55" i="8"/>
  <c r="K17" i="8" l="1"/>
  <c r="L17" i="8"/>
  <c r="K18" i="8"/>
  <c r="L18" i="8"/>
  <c r="K19" i="8"/>
  <c r="L19" i="8"/>
  <c r="K16" i="8"/>
  <c r="I40" i="3" l="1"/>
  <c r="H40" i="3"/>
  <c r="H38" i="3"/>
  <c r="H39" i="3"/>
  <c r="H37" i="3"/>
  <c r="I39" i="3"/>
  <c r="I38" i="3"/>
  <c r="L16" i="8" l="1"/>
  <c r="K15" i="8"/>
  <c r="H36" i="3"/>
  <c r="I37" i="3"/>
  <c r="K14" i="8" l="1"/>
  <c r="L15" i="8"/>
  <c r="I36" i="3"/>
  <c r="D74" i="10"/>
  <c r="D75" i="10"/>
  <c r="D76" i="10"/>
  <c r="D77" i="10"/>
  <c r="D78" i="10"/>
  <c r="D79" i="10"/>
  <c r="D80" i="10"/>
  <c r="D81" i="10"/>
  <c r="E81" i="10" s="1"/>
  <c r="D84" i="10"/>
  <c r="H35" i="3"/>
  <c r="I35" i="3"/>
  <c r="H34" i="3"/>
  <c r="I34" i="3"/>
  <c r="H33" i="3"/>
  <c r="I32" i="3"/>
  <c r="I33" i="3"/>
  <c r="H32" i="3"/>
  <c r="H28" i="3"/>
  <c r="I8" i="3"/>
  <c r="H7" i="3"/>
  <c r="I31" i="3"/>
  <c r="H31" i="3"/>
  <c r="H30" i="3"/>
  <c r="I22" i="3"/>
  <c r="I9" i="3"/>
  <c r="I10" i="3"/>
  <c r="I11" i="3"/>
  <c r="I12" i="3"/>
  <c r="I13" i="3"/>
  <c r="I14" i="3"/>
  <c r="I15" i="3"/>
  <c r="I16" i="3"/>
  <c r="I17" i="3"/>
  <c r="I18" i="3"/>
  <c r="I19" i="3"/>
  <c r="I20" i="3"/>
  <c r="I21" i="3"/>
  <c r="I23" i="3"/>
  <c r="I24" i="3"/>
  <c r="I25" i="3"/>
  <c r="I26" i="3"/>
  <c r="I27" i="3"/>
  <c r="I28" i="3"/>
  <c r="I29" i="3"/>
  <c r="I30" i="3"/>
  <c r="I7" i="3"/>
  <c r="H17" i="3"/>
  <c r="H8" i="3"/>
  <c r="H9" i="3"/>
  <c r="H10" i="3"/>
  <c r="H11" i="3"/>
  <c r="H12" i="3"/>
  <c r="H13" i="3"/>
  <c r="H14" i="3"/>
  <c r="H15" i="3"/>
  <c r="H16" i="3"/>
  <c r="H18" i="3"/>
  <c r="H19" i="3"/>
  <c r="H20" i="3"/>
  <c r="H21" i="3"/>
  <c r="H22" i="3"/>
  <c r="H23" i="3"/>
  <c r="H24" i="3"/>
  <c r="H25" i="3"/>
  <c r="H26" i="3"/>
  <c r="H27" i="3"/>
  <c r="H29" i="3"/>
  <c r="D10" i="5"/>
  <c r="E10" i="5"/>
  <c r="F10" i="5" s="1"/>
  <c r="G10" i="5" s="1"/>
  <c r="H10" i="5" s="1"/>
  <c r="I10" i="5" s="1"/>
  <c r="J10" i="5" s="1"/>
  <c r="K10" i="5" s="1"/>
  <c r="L10" i="5" s="1"/>
  <c r="M10" i="5" s="1"/>
  <c r="N10" i="5" s="1"/>
  <c r="O10" i="5" s="1"/>
  <c r="P10" i="5" s="1"/>
  <c r="Q10" i="5" s="1"/>
  <c r="R10" i="5" s="1"/>
  <c r="S10" i="5" s="1"/>
  <c r="T10" i="5" s="1"/>
  <c r="U10" i="5" s="1"/>
  <c r="V10" i="5" s="1"/>
  <c r="W10" i="5" s="1"/>
  <c r="X10" i="5" s="1"/>
  <c r="Y10" i="5" s="1"/>
  <c r="Z10" i="5" s="1"/>
  <c r="AA10" i="5" s="1"/>
  <c r="AB10" i="5" s="1"/>
  <c r="AC10" i="5" s="1"/>
  <c r="AD10" i="5" s="1"/>
  <c r="AE10" i="5" s="1"/>
  <c r="AF10" i="5" s="1"/>
  <c r="AG10" i="5" s="1"/>
  <c r="AH10" i="5" s="1"/>
  <c r="AI10" i="5" s="1"/>
  <c r="AJ10" i="5" s="1"/>
  <c r="AK10" i="5" s="1"/>
  <c r="AL10" i="5" s="1"/>
  <c r="AM10" i="5" s="1"/>
  <c r="AN10" i="5" s="1"/>
  <c r="AO10" i="5" s="1"/>
  <c r="AP10" i="5" s="1"/>
  <c r="AQ10" i="5" s="1"/>
  <c r="AR10" i="5" s="1"/>
  <c r="AS10" i="5" s="1"/>
  <c r="L14" i="8"/>
  <c r="K7" i="8"/>
  <c r="L7" i="8"/>
  <c r="K8" i="8"/>
  <c r="L8" i="8"/>
  <c r="K9" i="8"/>
  <c r="L9" i="8"/>
  <c r="K10" i="8"/>
  <c r="L10" i="8"/>
  <c r="K11" i="8"/>
  <c r="L11" i="8"/>
  <c r="K12" i="8"/>
  <c r="L12" i="8"/>
  <c r="K13" i="8"/>
  <c r="L13" i="8"/>
  <c r="L6" i="8"/>
  <c r="K6" i="8"/>
  <c r="E75" i="10" l="1"/>
  <c r="E80" i="10"/>
</calcChain>
</file>

<file path=xl/sharedStrings.xml><?xml version="1.0" encoding="utf-8"?>
<sst xmlns="http://schemas.openxmlformats.org/spreadsheetml/2006/main" count="370" uniqueCount="211">
  <si>
    <t>Endettement / chiffre d'affaires (%)</t>
  </si>
  <si>
    <t>Taux d'endettement (%)</t>
  </si>
  <si>
    <t>FR métro - France métropolitaine</t>
  </si>
  <si>
    <t>source : RA</t>
  </si>
  <si>
    <t>Nombre d'exploitations</t>
  </si>
  <si>
    <t>Autres charges d'approvisionnement</t>
  </si>
  <si>
    <t>Autres charges d'exploitation</t>
  </si>
  <si>
    <t>Travaux par tiers, entretien et réparation du matériel</t>
  </si>
  <si>
    <t>Charges financières</t>
  </si>
  <si>
    <t>Dotations aux amortissements</t>
  </si>
  <si>
    <t>Charges sociales de l'exploitant</t>
  </si>
  <si>
    <t>F2</t>
  </si>
  <si>
    <t>Période</t>
  </si>
  <si>
    <t>BASE 100 EN 1989</t>
  </si>
  <si>
    <t>Janvier</t>
  </si>
  <si>
    <t>Février</t>
  </si>
  <si>
    <t>Mars</t>
  </si>
  <si>
    <t>Avril</t>
  </si>
  <si>
    <t>Mai</t>
  </si>
  <si>
    <t>Juin</t>
  </si>
  <si>
    <t>Juillet</t>
  </si>
  <si>
    <t>Août</t>
  </si>
  <si>
    <t>Septembre</t>
  </si>
  <si>
    <t>Octobre</t>
  </si>
  <si>
    <t>Novembre</t>
  </si>
  <si>
    <t>Décembre</t>
  </si>
  <si>
    <t xml:space="preserve"> </t>
  </si>
  <si>
    <t>Engrais-amendements, semences-plants et produits phytosanitaires</t>
  </si>
  <si>
    <t>Fournitures</t>
  </si>
  <si>
    <t>Loyers et fermages, assurances, impôts et taxes</t>
  </si>
  <si>
    <t>44 - Loire-Atlantique</t>
  </si>
  <si>
    <t>49 - Maine-et-Loire</t>
  </si>
  <si>
    <t>72 - Sarthe</t>
  </si>
  <si>
    <t>85 - Vendée</t>
  </si>
  <si>
    <t>TOTAL VINS</t>
  </si>
  <si>
    <t>PROD totale (tonnes de raisin)</t>
  </si>
  <si>
    <t xml:space="preserve">  Production totale (tonnes de raisin)</t>
  </si>
  <si>
    <t xml:space="preserve">  Surface totale en vignes (ha)</t>
  </si>
  <si>
    <t>Production de vins (hl)</t>
  </si>
  <si>
    <t>Excédent brut d'exploitation / production brute (en %)</t>
  </si>
  <si>
    <t>Charges d'approvisionnement (k€) / ha SAU</t>
  </si>
  <si>
    <t xml:space="preserve"> Surfaces en vigne (ha)</t>
  </si>
  <si>
    <t xml:space="preserve"> Production de vins blancs (hl)</t>
  </si>
  <si>
    <t xml:space="preserve"> Production de vins rouges et rosés (hl)</t>
  </si>
  <si>
    <t>Charges de personnel (internes à l'exploitation)</t>
  </si>
  <si>
    <t>44</t>
  </si>
  <si>
    <t>49</t>
  </si>
  <si>
    <t>72</t>
  </si>
  <si>
    <t>85</t>
  </si>
  <si>
    <t>IGP</t>
  </si>
  <si>
    <t>ANJOU</t>
  </si>
  <si>
    <t>JASNIERES</t>
  </si>
  <si>
    <t xml:space="preserve"> Nombre d'exploitations avec vigne </t>
  </si>
  <si>
    <t xml:space="preserve"> Surfaces en vigne (ha) et tendance linéaire</t>
  </si>
  <si>
    <t xml:space="preserve"> Nombre d'exploitations avec vigne et tendance linéaire</t>
  </si>
  <si>
    <t>Production de vins blancs (hl)</t>
  </si>
  <si>
    <t>Production de vins rouges et rosés (hl)</t>
  </si>
  <si>
    <t>28 - Normandie</t>
  </si>
  <si>
    <t>53 - Bretagne</t>
  </si>
  <si>
    <t>11 - Île-de-France</t>
  </si>
  <si>
    <t>94 - Corse</t>
  </si>
  <si>
    <t>32 - Hauts-de-France</t>
  </si>
  <si>
    <t>52 - Pays de la Loire</t>
  </si>
  <si>
    <t>24 - Centre-Val de Loire</t>
  </si>
  <si>
    <t>84 - Auvergne-Rhône-Alpes</t>
  </si>
  <si>
    <t>93 - Provence-Alpes-Côte d'Azur</t>
  </si>
  <si>
    <t>76 - Occitanie</t>
  </si>
  <si>
    <t>27 - Bourgogne-Franche-Comté</t>
  </si>
  <si>
    <t>75 - Nouvelle-Aquitaine</t>
  </si>
  <si>
    <t>44 - Grand Est</t>
  </si>
  <si>
    <t>FR - France entière</t>
  </si>
  <si>
    <t>AUTRES AOP</t>
  </si>
  <si>
    <t>COTEAUX DU LAYON</t>
  </si>
  <si>
    <t>COTEAUX DU LOIR</t>
  </si>
  <si>
    <t>FIEFS VENDEENS</t>
  </si>
  <si>
    <t>MUSCADET</t>
  </si>
  <si>
    <t>ROSES</t>
  </si>
  <si>
    <t>SAUMUR</t>
  </si>
  <si>
    <t>.</t>
  </si>
  <si>
    <t>&lt; 1</t>
  </si>
  <si>
    <t>Agreste - Statistique agricole annuelle (SAA)</t>
  </si>
  <si>
    <t>2010</t>
  </si>
  <si>
    <t>2011</t>
  </si>
  <si>
    <t>2012</t>
  </si>
  <si>
    <t>2013</t>
  </si>
  <si>
    <t>2014</t>
  </si>
  <si>
    <t>2015</t>
  </si>
  <si>
    <t>2016</t>
  </si>
  <si>
    <t>2017</t>
  </si>
  <si>
    <t>2018</t>
  </si>
  <si>
    <t>Année de référence</t>
  </si>
  <si>
    <t>GROS-PLANT</t>
  </si>
  <si>
    <t>SAUMUR-CHAMPIGNY</t>
  </si>
  <si>
    <t>TOTAL</t>
  </si>
  <si>
    <t>- La production désigne la production totale de raisin, exprimée en quintal. La production pour le fruit désigne la quantité récoltée pour le fruit, en quintal.</t>
  </si>
  <si>
    <t>- Le rendement est exprimé en quintal à l'hectare.</t>
  </si>
  <si>
    <t xml:space="preserve"> Récolte pour AOP </t>
  </si>
  <si>
    <t xml:space="preserve"> Récolte pour IGP</t>
  </si>
  <si>
    <t>Région</t>
  </si>
  <si>
    <t>2019</t>
  </si>
  <si>
    <t xml:space="preserve"> IPAMPA : Indice général des Produits Intrants (Pays de la Loire)</t>
  </si>
  <si>
    <t xml:space="preserve"> IPPAP France - Prix des vins AOP (hors vins pour Champagne)</t>
  </si>
  <si>
    <t>AOP : appellation d'origine protégée</t>
  </si>
  <si>
    <t>IGP : indication géographique protégée</t>
  </si>
  <si>
    <t>VSIG : vins sans indication géographique</t>
  </si>
  <si>
    <t>Total régional</t>
  </si>
  <si>
    <t>2020</t>
  </si>
  <si>
    <t>Hauts-de-France</t>
  </si>
  <si>
    <t>Pays de la Loire</t>
  </si>
  <si>
    <t>Centre-Val de Loire</t>
  </si>
  <si>
    <t>Auvergne-Rhône-Alpes</t>
  </si>
  <si>
    <t>Provence-Alpes-Côte d'Azur</t>
  </si>
  <si>
    <t>Bourgogne-Franche-Comté</t>
  </si>
  <si>
    <t>Occitanie</t>
  </si>
  <si>
    <t>Grand Est</t>
  </si>
  <si>
    <t>Nouvelle-Aquitaine</t>
  </si>
  <si>
    <t>ANJOU VILLAGES</t>
  </si>
  <si>
    <t>Vins hors AOP</t>
  </si>
  <si>
    <t>Vins IGP</t>
  </si>
  <si>
    <t>Coteaux d'Ancenis</t>
  </si>
  <si>
    <t>Gros Plant du Pays nantais</t>
  </si>
  <si>
    <t>Muscadet - Côtes de Grandlieu</t>
  </si>
  <si>
    <t xml:space="preserve">Muscadet </t>
  </si>
  <si>
    <t>Muscadet - Sèvre et Maine</t>
  </si>
  <si>
    <t>Saumur - Champigny</t>
  </si>
  <si>
    <t>Saumur</t>
  </si>
  <si>
    <t>Anjou et Anjou Villages</t>
  </si>
  <si>
    <t>Coteaux du Layon</t>
  </si>
  <si>
    <t xml:space="preserve">Toutes AOP confondues </t>
  </si>
  <si>
    <t>Source : SAFER-SSP-Terres d'Europe-Scafr</t>
  </si>
  <si>
    <t>nd : donnée non disponible</t>
  </si>
  <si>
    <t>nd</t>
  </si>
  <si>
    <t>Région et départements</t>
  </si>
  <si>
    <t>Fig. 4 - Evolution par département des surfaces viticoles régionales</t>
  </si>
  <si>
    <t xml:space="preserve"> Récoltes de vins sans IG ou non classées</t>
  </si>
  <si>
    <t>Charges de personnel</t>
  </si>
  <si>
    <t xml:space="preserve"> (OTEX 35, région Pays de la Loire)</t>
  </si>
  <si>
    <t>Fig. 8 - Indicateurs économiques moyens des exploitations spécialisées en viticulture</t>
  </si>
  <si>
    <t xml:space="preserve">Tab. 3 - Valeur vénale moyenne des surfaces en vignes  (en milliers d'euros courants/hectare) </t>
  </si>
  <si>
    <t>Fig. 3 - Spécialisation de la production viticole des Pays de la Loire et érosion des surfaces en vigne</t>
  </si>
  <si>
    <t xml:space="preserve">Tab. 1 - Principaux indicateurs des exploitations spécialisées en viticulture (OTEX 35)  </t>
  </si>
  <si>
    <t>Région Pays de la Loire</t>
  </si>
  <si>
    <t>2021</t>
  </si>
  <si>
    <t>Surface totale (ha) raisin de cuve</t>
  </si>
  <si>
    <t>Surfaces TOTALES (raisin de cuve)</t>
  </si>
  <si>
    <t>Fig.5 - des productions de vins de plus en plus irrégulières</t>
  </si>
  <si>
    <t xml:space="preserve"> (surfaces totales en ha - raisin de cuve)</t>
  </si>
  <si>
    <t>OTEFDD 35 : Viticulture</t>
  </si>
  <si>
    <t>France METRO</t>
  </si>
  <si>
    <t>Total vignes (cuve + table) productives ou non</t>
  </si>
  <si>
    <t>_____Vins IGP</t>
  </si>
  <si>
    <t xml:space="preserve"> IPPAP France - Prix des vins IGP</t>
  </si>
  <si>
    <t>Fig. 7 - VINS : indices des prix à la production (IPPAP) et des intrants (IPAMPA)</t>
  </si>
  <si>
    <t>Source : Agreste - Recensements agricoles 1979-1988-2000-2010-2020</t>
  </si>
  <si>
    <t>Source : Agreste - RICA Pays de la Loire - PBS 2013 - ensemble des exploitations moyennes et grandes</t>
  </si>
  <si>
    <t>Surface agricole utile (SAU en ha)</t>
  </si>
  <si>
    <t>44 -Loire-Atlantique</t>
  </si>
  <si>
    <t>49 -Maine-et-Loire</t>
  </si>
  <si>
    <t>Nomenclature - appellations</t>
  </si>
  <si>
    <t xml:space="preserve">Evolution (%)
2024/2020 </t>
  </si>
  <si>
    <t>…</t>
  </si>
  <si>
    <t>2024 déf</t>
  </si>
  <si>
    <t>Fig.6 - La production vinicole régionale bénéficie d'une appellation d'origine protégée (AOP) pour 75 % de ses volumes</t>
  </si>
  <si>
    <t>CPS 2017</t>
  </si>
  <si>
    <t>Champ : Exploitations agricoles dont la production brute standard (PBS) est supérieure à 25 000 €</t>
  </si>
  <si>
    <t>€  courants</t>
  </si>
  <si>
    <t>CPS 2013</t>
  </si>
  <si>
    <t xml:space="preserve"> RCAI par ETP non salariée (k€/ETPNS)</t>
  </si>
  <si>
    <t>Main d'oeuvre totale (ETP)</t>
  </si>
  <si>
    <t>Main d'oeuvre non salariée (ETPNS)</t>
  </si>
  <si>
    <t>Production de l'exercice par ETP (k€/ETP)</t>
  </si>
  <si>
    <t>Excédent brut d'exploitation (k€/ETP)</t>
  </si>
  <si>
    <t>RCAI par ETP non salariée (k€/ETPNS)</t>
  </si>
  <si>
    <t>Charges totales (k€/ha SAU)</t>
  </si>
  <si>
    <t xml:space="preserve"> Excédent brut d'exploitation (k€/ETP total)</t>
  </si>
  <si>
    <t xml:space="preserve"> Valeur ajoutée (VAHF) (k€/ETP total)</t>
  </si>
  <si>
    <t xml:space="preserve"> Production de l'exercice (k€/ETP total</t>
  </si>
  <si>
    <t xml:space="preserve"> Production brute yc subventions d'exploitation (k€/ETP total)</t>
  </si>
  <si>
    <t>Fig,9     A VERIFIER</t>
  </si>
  <si>
    <t xml:space="preserve">Charges totales (k€) d'après tab RICA </t>
  </si>
  <si>
    <t>Charges totales (k€), calcul BR</t>
  </si>
  <si>
    <t>Total des charges (€) selon RICA</t>
  </si>
  <si>
    <t>Somme des charges totales (k€) calculées BR</t>
  </si>
  <si>
    <t xml:space="preserve">Fig. 9 - En 2023, près de 24 % des charges totales sont liées aux personnes </t>
  </si>
  <si>
    <t>Tab. 2 - Principales appellations viti-vinicoles en 2024 (en % des surfaces AOP-IGP départementales)</t>
  </si>
  <si>
    <t>AOP dont :</t>
  </si>
  <si>
    <t xml:space="preserve"> Charges totales (k€/ETP total)</t>
  </si>
  <si>
    <t>Volume de la production 2024
 (en milliers d'hectolitres de vins)</t>
  </si>
  <si>
    <t>Fig.1 - Pénalisée par une petite récolte en 2024, la région représente 2 % de la valeur vinicole nationale et 3,6 % des volumes produits</t>
  </si>
  <si>
    <t>Valeur de la production 2024
(en millions d'euros)</t>
  </si>
  <si>
    <t xml:space="preserve"> Valeur de la production 2024
(en millions d'euros)</t>
  </si>
  <si>
    <t xml:space="preserve"> Production de vins 2024
 (en milliers d'hectolitres)</t>
  </si>
  <si>
    <t>Evol_2024_2020_%</t>
  </si>
  <si>
    <t>Indice général des Produits Intrants (B.2020)</t>
  </si>
  <si>
    <t>2022</t>
  </si>
  <si>
    <t>2023</t>
  </si>
  <si>
    <t>2024</t>
  </si>
  <si>
    <t>2025</t>
  </si>
  <si>
    <t>____Vins d'appellation d'origine protégée (AOP) hors vins pour champagne</t>
  </si>
  <si>
    <t>Source : CVI foncier 2024 - DGDDI - champ des surfaces AOP ou IGP</t>
  </si>
  <si>
    <t>Localisation, importance et évolution des surfaces viticoles 2020-2024</t>
  </si>
  <si>
    <t xml:space="preserve">Pour en savoir plus </t>
  </si>
  <si>
    <t>https://agreste.agriculture.gouv.fr/agreste-web/disaron/SAA-SeriesLongues/detail/</t>
  </si>
  <si>
    <t xml:space="preserve">Valeur de la production 2024
</t>
  </si>
  <si>
    <t xml:space="preserve">Volume de la production 2024
</t>
  </si>
  <si>
    <t>En % du total métropolitain</t>
  </si>
  <si>
    <t>Fig.2 - Forte variabilité de la production viticole des Pays de la Loire depuis la fin des années 2000</t>
  </si>
  <si>
    <t>https://agreste.agriculture.gouv.fr/agreste-web/disaron/RICA-SeriesLongues/detail/</t>
  </si>
  <si>
    <t>https://agreste.agriculture.gouv.fr/agreste-web/disaron/!searchurl/c8754bce-19db-4e9e-924b-1a9f6bba0676/search/</t>
  </si>
  <si>
    <t>https://www.agreste.agriculture.gouv.fr/agreste-web/disaron/REAA-SeriesLongues/detail/</t>
  </si>
  <si>
    <t>https://draaf.pays-de-la-loire.agriculture.rie.gouv.fr/valeur-venale-des-terres-en-pays-de-la-loire-a1667.html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</si>
</sst>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
    <numFmt numFmtId="165" formatCode="0.0"/>
    <numFmt numFmtId="166" formatCode="0.0%"/>
    <numFmt numFmtId="167" formatCode="#,##0.00&quot; FB&quot;;[Red]\-#,##0.00&quot; FB&quot;"/>
    <numFmt numFmtId="168" formatCode="#,##0&quot; &quot;"/>
    <numFmt numFmtId="169" formatCode="_-* #,##0_-;\-* #,##0_-;_-* &quot;-&quot;??_-;_-@_-"/>
    <numFmt numFmtId="170" formatCode="_-* #,##0.0_-;\-* #,##0.0_-;_-* &quot;-&quot;??_-;_-@_-"/>
  </numFmts>
  <fonts count="84" x14ac:knownFonts="1">
    <font>
      <sz val="10"/>
      <name val="Arial"/>
    </font>
    <font>
      <sz val="10"/>
      <name val="Arial"/>
      <family val="2"/>
    </font>
    <font>
      <b/>
      <sz val="8"/>
      <name val="Times New Roman"/>
      <family val="1"/>
    </font>
    <font>
      <sz val="10"/>
      <name val="Helv"/>
    </font>
    <font>
      <sz val="10"/>
      <color indexed="8"/>
      <name val="Arial"/>
      <family val="2"/>
    </font>
    <font>
      <sz val="10"/>
      <color indexed="23"/>
      <name val="Trebuchet MS"/>
      <family val="2"/>
    </font>
    <font>
      <b/>
      <sz val="10"/>
      <color indexed="23"/>
      <name val="Trebuchet MS"/>
      <family val="2"/>
    </font>
    <font>
      <sz val="10"/>
      <color indexed="10"/>
      <name val="Trebuchet MS"/>
      <family val="2"/>
    </font>
    <font>
      <b/>
      <sz val="10"/>
      <name val="Trebuchet MS"/>
      <family val="2"/>
    </font>
    <font>
      <sz val="10"/>
      <name val="Trebuchet MS"/>
      <family val="2"/>
    </font>
    <font>
      <b/>
      <sz val="10"/>
      <color indexed="10"/>
      <name val="Trebuchet MS"/>
      <family val="2"/>
    </font>
    <font>
      <b/>
      <sz val="12"/>
      <color indexed="12"/>
      <name val="Trebuchet MS"/>
      <family val="2"/>
    </font>
    <font>
      <sz val="10"/>
      <color indexed="8"/>
      <name val="Trebuchet MS"/>
      <family val="2"/>
    </font>
    <font>
      <sz val="8"/>
      <name val="Arial"/>
      <family val="2"/>
    </font>
    <font>
      <sz val="9"/>
      <name val="Trebuchet MS"/>
      <family val="2"/>
    </font>
    <font>
      <sz val="10"/>
      <color indexed="12"/>
      <name val="Trebuchet MS"/>
      <family val="2"/>
    </font>
    <font>
      <sz val="11"/>
      <name val="Trebuchet MS"/>
      <family val="2"/>
    </font>
    <font>
      <sz val="9"/>
      <name val="Open Sans"/>
      <family val="2"/>
    </font>
    <font>
      <sz val="10"/>
      <name val="Open Sans"/>
      <family val="2"/>
    </font>
    <font>
      <sz val="10"/>
      <color theme="0" tint="-0.499984740745262"/>
      <name val="Trebuchet MS"/>
      <family val="2"/>
    </font>
    <font>
      <sz val="10"/>
      <color rgb="FFFF0000"/>
      <name val="Trebuchet MS"/>
      <family val="2"/>
    </font>
    <font>
      <b/>
      <sz val="10"/>
      <name val="Open Sans"/>
      <family val="2"/>
    </font>
    <font>
      <b/>
      <sz val="10"/>
      <color indexed="10"/>
      <name val="Open Sans"/>
      <family val="2"/>
    </font>
    <font>
      <sz val="9"/>
      <color theme="0" tint="-0.499984740745262"/>
      <name val="Open Sans"/>
      <family val="2"/>
    </font>
    <font>
      <sz val="10"/>
      <color theme="0" tint="-0.499984740745262"/>
      <name val="Open Sans"/>
      <family val="2"/>
    </font>
    <font>
      <b/>
      <sz val="12"/>
      <name val="Open Sans"/>
      <family val="2"/>
    </font>
    <font>
      <i/>
      <sz val="10"/>
      <name val="Open Sans"/>
      <family val="2"/>
    </font>
    <font>
      <sz val="9"/>
      <name val="Marianne"/>
      <family val="3"/>
    </font>
    <font>
      <sz val="9"/>
      <color indexed="10"/>
      <name val="Marianne"/>
      <family val="3"/>
    </font>
    <font>
      <b/>
      <sz val="12"/>
      <name val="Marianne"/>
      <family val="3"/>
    </font>
    <font>
      <sz val="10"/>
      <name val="Arial"/>
      <family val="2"/>
    </font>
    <font>
      <b/>
      <sz val="11"/>
      <color rgb="FF000000"/>
      <name val="Marianne"/>
      <family val="3"/>
    </font>
    <font>
      <i/>
      <sz val="10"/>
      <name val="Marianne"/>
      <family val="3"/>
    </font>
    <font>
      <b/>
      <sz val="10"/>
      <color rgb="FFFF0000"/>
      <name val="Trebuchet MS"/>
      <family val="2"/>
    </font>
    <font>
      <sz val="10"/>
      <name val="Marianne"/>
      <family val="3"/>
    </font>
    <font>
      <b/>
      <sz val="10"/>
      <name val="Marianne"/>
      <family val="3"/>
    </font>
    <font>
      <sz val="10"/>
      <color rgb="FFFF0000"/>
      <name val="Open Sans"/>
      <family val="2"/>
    </font>
    <font>
      <b/>
      <sz val="10"/>
      <color theme="1" tint="0.499984740745262"/>
      <name val="Marianne"/>
      <family val="3"/>
    </font>
    <font>
      <b/>
      <sz val="10"/>
      <color theme="0" tint="-0.499984740745262"/>
      <name val="Trebuchet MS"/>
      <family val="2"/>
    </font>
    <font>
      <b/>
      <i/>
      <sz val="10"/>
      <name val="Marianne"/>
      <family val="3"/>
    </font>
    <font>
      <i/>
      <sz val="10"/>
      <color theme="1" tint="0.499984740745262"/>
      <name val="Marianne"/>
      <family val="3"/>
    </font>
    <font>
      <sz val="10"/>
      <color theme="1" tint="0.499984740745262"/>
      <name val="Marianne"/>
      <family val="3"/>
    </font>
    <font>
      <b/>
      <sz val="22"/>
      <name val="Marianne"/>
      <family val="3"/>
    </font>
    <font>
      <sz val="10"/>
      <color theme="1" tint="0.499984740745262"/>
      <name val="Trebuchet MS"/>
      <family val="2"/>
    </font>
    <font>
      <b/>
      <sz val="11"/>
      <color theme="1" tint="0.499984740745262"/>
      <name val="Trebuchet MS"/>
      <family val="2"/>
    </font>
    <font>
      <b/>
      <sz val="16"/>
      <color indexed="12"/>
      <name val="Marianne"/>
      <family val="3"/>
    </font>
    <font>
      <b/>
      <sz val="11"/>
      <color rgb="FFFF0000"/>
      <name val="Trebuchet MS"/>
      <family val="2"/>
    </font>
    <font>
      <sz val="11"/>
      <color rgb="FFFF0000"/>
      <name val="Trebuchet MS"/>
      <family val="2"/>
    </font>
    <font>
      <b/>
      <sz val="12"/>
      <name val="Trebuchet MS"/>
      <family val="2"/>
    </font>
    <font>
      <b/>
      <sz val="11"/>
      <color indexed="10"/>
      <name val="Trebuchet MS"/>
      <family val="2"/>
    </font>
    <font>
      <i/>
      <sz val="11"/>
      <name val="Trebuchet MS"/>
      <family val="2"/>
    </font>
    <font>
      <b/>
      <sz val="11"/>
      <name val="Trebuchet MS"/>
      <family val="2"/>
    </font>
    <font>
      <i/>
      <sz val="10"/>
      <color theme="0" tint="-0.499984740745262"/>
      <name val="Trebuchet MS"/>
      <family val="2"/>
    </font>
    <font>
      <sz val="11"/>
      <color theme="1"/>
      <name val="Trebuchet MS"/>
      <family val="2"/>
    </font>
    <font>
      <sz val="11"/>
      <color rgb="FFFF3300"/>
      <name val="Calibri"/>
      <family val="2"/>
      <scheme val="minor"/>
    </font>
    <font>
      <b/>
      <sz val="10"/>
      <color theme="1" tint="0.499984740745262"/>
      <name val="Trebuchet MS"/>
      <family val="2"/>
    </font>
    <font>
      <b/>
      <i/>
      <sz val="10"/>
      <color theme="1" tint="0.499984740745262"/>
      <name val="Trebuchet MS"/>
      <family val="2"/>
    </font>
    <font>
      <b/>
      <sz val="10"/>
      <color theme="8"/>
      <name val="Marianne"/>
      <family val="3"/>
    </font>
    <font>
      <b/>
      <sz val="11"/>
      <color indexed="12"/>
      <name val="Trebuchet MS"/>
      <family val="2"/>
    </font>
    <font>
      <sz val="9"/>
      <color theme="1" tint="0.499984740745262"/>
      <name val="Open Sans"/>
      <family val="2"/>
    </font>
    <font>
      <sz val="10"/>
      <color theme="1" tint="0.499984740745262"/>
      <name val="Open Sans"/>
      <family val="2"/>
    </font>
    <font>
      <sz val="10"/>
      <color rgb="FFC00000"/>
      <name val="Open Sans"/>
      <family val="2"/>
    </font>
    <font>
      <b/>
      <sz val="10"/>
      <color indexed="12"/>
      <name val="Trebuchet MS"/>
      <family val="2"/>
    </font>
    <font>
      <i/>
      <sz val="10"/>
      <name val="Trebuchet MS"/>
      <family val="2"/>
    </font>
    <font>
      <b/>
      <sz val="14"/>
      <name val="Trebuchet MS"/>
      <family val="2"/>
    </font>
    <font>
      <u/>
      <sz val="10"/>
      <color theme="10"/>
      <name val="Arial"/>
      <family val="2"/>
    </font>
    <font>
      <b/>
      <sz val="11"/>
      <color theme="1"/>
      <name val="Marianne"/>
      <family val="3"/>
    </font>
    <font>
      <sz val="10"/>
      <color theme="8" tint="-0.249977111117893"/>
      <name val="Trebuchet MS"/>
      <family val="2"/>
    </font>
    <font>
      <sz val="10"/>
      <color rgb="FF000000"/>
      <name val="Trebuchet MS"/>
      <family val="2"/>
    </font>
    <font>
      <b/>
      <sz val="11"/>
      <color rgb="FF000000"/>
      <name val="Trebuchet MS"/>
      <family val="2"/>
    </font>
    <font>
      <sz val="11"/>
      <color indexed="10"/>
      <name val="Trebuchet MS"/>
      <family val="2"/>
    </font>
    <font>
      <sz val="11"/>
      <color indexed="12"/>
      <name val="Trebuchet MS"/>
      <family val="2"/>
    </font>
    <font>
      <b/>
      <i/>
      <sz val="11"/>
      <name val="Trebuchet MS"/>
      <family val="2"/>
    </font>
    <font>
      <b/>
      <sz val="11"/>
      <color theme="9" tint="-0.499984740745262"/>
      <name val="Trebuchet MS"/>
      <family val="2"/>
    </font>
    <font>
      <i/>
      <sz val="11"/>
      <color indexed="16"/>
      <name val="Trebuchet MS"/>
      <family val="2"/>
    </font>
    <font>
      <sz val="11"/>
      <color indexed="14"/>
      <name val="Trebuchet MS"/>
      <family val="2"/>
    </font>
    <font>
      <sz val="11"/>
      <color theme="9" tint="-0.499984740745262"/>
      <name val="Trebuchet MS"/>
      <family val="2"/>
    </font>
    <font>
      <b/>
      <i/>
      <sz val="11"/>
      <color indexed="16"/>
      <name val="Trebuchet MS"/>
      <family val="2"/>
    </font>
    <font>
      <b/>
      <u/>
      <sz val="11"/>
      <name val="Trebuchet MS"/>
      <family val="2"/>
    </font>
    <font>
      <b/>
      <sz val="10"/>
      <color rgb="FF000000"/>
      <name val="Trebuchet MS"/>
      <family val="2"/>
    </font>
    <font>
      <i/>
      <sz val="10"/>
      <color indexed="10"/>
      <name val="Trebuchet MS"/>
      <family val="2"/>
    </font>
    <font>
      <b/>
      <i/>
      <sz val="10"/>
      <color indexed="10"/>
      <name val="Trebuchet MS"/>
      <family val="2"/>
    </font>
    <font>
      <i/>
      <sz val="10"/>
      <color rgb="FF000000"/>
      <name val="Trebuchet MS"/>
      <family val="2"/>
    </font>
    <font>
      <b/>
      <sz val="12"/>
      <color rgb="FF000000"/>
      <name val="Trebuchet MS"/>
      <family val="2"/>
    </font>
  </fonts>
  <fills count="16">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indexed="11"/>
        <bgColor indexed="64"/>
      </patternFill>
    </fill>
    <fill>
      <patternFill patternType="solid">
        <fgColor indexed="9"/>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FFFF99"/>
        <bgColor indexed="64"/>
      </patternFill>
    </fill>
    <fill>
      <patternFill patternType="solid">
        <fgColor theme="0" tint="-4.9989318521683403E-2"/>
        <bgColor indexed="64"/>
      </patternFill>
    </fill>
    <fill>
      <patternFill patternType="solid">
        <fgColor rgb="FFFFFFCC"/>
        <bgColor indexed="64"/>
      </patternFill>
    </fill>
  </fills>
  <borders count="74">
    <border>
      <left/>
      <right/>
      <top/>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thin">
        <color indexed="64"/>
      </left>
      <right/>
      <top style="thin">
        <color indexed="8"/>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indexed="64"/>
      </left>
      <right style="thin">
        <color indexed="8"/>
      </right>
      <top style="thin">
        <color indexed="64"/>
      </top>
      <bottom style="thin">
        <color indexed="8"/>
      </bottom>
      <diagonal/>
    </border>
    <border>
      <left style="thin">
        <color indexed="8"/>
      </left>
      <right style="thin">
        <color indexed="64"/>
      </right>
      <top style="thin">
        <color indexed="64"/>
      </top>
      <bottom style="thin">
        <color indexed="8"/>
      </bottom>
      <diagonal/>
    </border>
    <border>
      <left style="thin">
        <color indexed="8"/>
      </left>
      <right style="thin">
        <color indexed="64"/>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64"/>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right/>
      <top style="thin">
        <color auto="1"/>
      </top>
      <bottom style="thin">
        <color auto="1"/>
      </bottom>
      <diagonal/>
    </border>
    <border>
      <left style="thin">
        <color indexed="64"/>
      </left>
      <right style="thin">
        <color indexed="64"/>
      </right>
      <top style="thin">
        <color indexed="64"/>
      </top>
      <bottom style="thin">
        <color auto="1"/>
      </bottom>
      <diagonal/>
    </border>
    <border>
      <left style="thin">
        <color indexed="64"/>
      </left>
      <right/>
      <top style="thin">
        <color indexed="64"/>
      </top>
      <bottom style="thin">
        <color indexed="64"/>
      </bottom>
      <diagonal/>
    </border>
    <border>
      <left/>
      <right style="thin">
        <color auto="1"/>
      </right>
      <top style="thin">
        <color indexed="64"/>
      </top>
      <bottom style="thin">
        <color indexed="64"/>
      </bottom>
      <diagonal/>
    </border>
    <border>
      <left/>
      <right/>
      <top style="thin">
        <color indexed="64"/>
      </top>
      <bottom style="thin">
        <color indexed="64"/>
      </bottom>
      <diagonal/>
    </border>
    <border>
      <left style="thin">
        <color indexed="8"/>
      </left>
      <right/>
      <top style="thin">
        <color indexed="8"/>
      </top>
      <bottom/>
      <diagonal/>
    </border>
    <border>
      <left style="thin">
        <color indexed="64"/>
      </left>
      <right style="thin">
        <color indexed="8"/>
      </right>
      <top style="thin">
        <color indexed="64"/>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8"/>
      </right>
      <top style="thin">
        <color indexed="8"/>
      </top>
      <bottom/>
      <diagonal/>
    </border>
    <border>
      <left style="thin">
        <color indexed="64"/>
      </left>
      <right style="thin">
        <color indexed="64"/>
      </right>
      <top style="thin">
        <color indexed="64"/>
      </top>
      <bottom/>
      <diagonal/>
    </border>
    <border>
      <left style="thin">
        <color indexed="64"/>
      </left>
      <right style="thin">
        <color indexed="8"/>
      </right>
      <top style="thin">
        <color indexed="64"/>
      </top>
      <bottom style="thin">
        <color indexed="64"/>
      </bottom>
      <diagonal/>
    </border>
    <border>
      <left style="thin">
        <color indexed="8"/>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style="thin">
        <color indexed="8"/>
      </left>
      <right/>
      <top style="thin">
        <color indexed="64"/>
      </top>
      <bottom style="thin">
        <color indexed="8"/>
      </bottom>
      <diagonal/>
    </border>
    <border>
      <left style="thin">
        <color indexed="8"/>
      </left>
      <right style="thin">
        <color indexed="8"/>
      </right>
      <top style="thin">
        <color indexed="64"/>
      </top>
      <bottom style="thin">
        <color indexed="8"/>
      </bottom>
      <diagonal/>
    </border>
  </borders>
  <cellStyleXfs count="8">
    <xf numFmtId="0" fontId="0" fillId="0" borderId="0"/>
    <xf numFmtId="0" fontId="2" fillId="0" borderId="0"/>
    <xf numFmtId="4" fontId="3" fillId="0" borderId="0" applyFont="0" applyFill="0" applyBorder="0" applyAlignment="0" applyProtection="0"/>
    <xf numFmtId="167" fontId="3" fillId="0" borderId="0" applyFont="0" applyFill="0" applyBorder="0" applyAlignment="0" applyProtection="0"/>
    <xf numFmtId="0" fontId="4" fillId="0" borderId="0"/>
    <xf numFmtId="9" fontId="1" fillId="0" borderId="0" applyFont="0" applyFill="0" applyBorder="0" applyAlignment="0" applyProtection="0"/>
    <xf numFmtId="43" fontId="30" fillId="0" borderId="0" applyFont="0" applyFill="0" applyBorder="0" applyAlignment="0" applyProtection="0"/>
    <xf numFmtId="0" fontId="65" fillId="0" borderId="0" applyNumberFormat="0" applyFill="0" applyBorder="0" applyAlignment="0" applyProtection="0"/>
  </cellStyleXfs>
  <cellXfs count="575">
    <xf numFmtId="0" fontId="0" fillId="0" borderId="0" xfId="0"/>
    <xf numFmtId="0" fontId="9" fillId="0" borderId="0" xfId="0" applyFont="1" applyFill="1"/>
    <xf numFmtId="0" fontId="9" fillId="2" borderId="0" xfId="0" applyFont="1" applyFill="1"/>
    <xf numFmtId="0" fontId="9" fillId="0" borderId="0" xfId="0" applyFont="1"/>
    <xf numFmtId="165" fontId="9" fillId="0" borderId="0" xfId="0" applyNumberFormat="1" applyFont="1"/>
    <xf numFmtId="3" fontId="9" fillId="0" borderId="12" xfId="0" applyNumberFormat="1" applyFont="1" applyFill="1" applyBorder="1" applyAlignment="1">
      <alignment horizontal="right" vertical="top"/>
    </xf>
    <xf numFmtId="3" fontId="9" fillId="0" borderId="13" xfId="0" applyNumberFormat="1" applyFont="1" applyFill="1" applyBorder="1" applyAlignment="1">
      <alignment horizontal="right" vertical="top"/>
    </xf>
    <xf numFmtId="3" fontId="9" fillId="0" borderId="14" xfId="0" applyNumberFormat="1" applyFont="1" applyBorder="1"/>
    <xf numFmtId="0" fontId="7" fillId="0" borderId="0" xfId="0" applyFont="1"/>
    <xf numFmtId="3" fontId="9" fillId="0" borderId="14" xfId="0" applyNumberFormat="1" applyFont="1" applyFill="1" applyBorder="1"/>
    <xf numFmtId="166" fontId="9" fillId="0" borderId="0" xfId="5" applyNumberFormat="1" applyFont="1"/>
    <xf numFmtId="0" fontId="14" fillId="6" borderId="0" xfId="0" applyFont="1" applyFill="1"/>
    <xf numFmtId="0" fontId="14" fillId="0" borderId="0" xfId="0" applyFont="1"/>
    <xf numFmtId="0" fontId="11" fillId="0" borderId="0" xfId="0" applyFont="1" applyFill="1" applyAlignment="1">
      <alignment horizontal="left"/>
    </xf>
    <xf numFmtId="0" fontId="16" fillId="0" borderId="0" xfId="0" applyFont="1"/>
    <xf numFmtId="0" fontId="9" fillId="0" borderId="0" xfId="0" applyFont="1" applyFill="1" applyBorder="1"/>
    <xf numFmtId="3" fontId="5" fillId="0" borderId="1" xfId="0" applyNumberFormat="1" applyFont="1" applyFill="1" applyBorder="1" applyAlignment="1">
      <alignment horizontal="right" vertical="top"/>
    </xf>
    <xf numFmtId="0" fontId="9" fillId="2" borderId="0" xfId="0" applyFont="1" applyFill="1" applyAlignment="1">
      <alignment horizontal="left"/>
    </xf>
    <xf numFmtId="166" fontId="9" fillId="2" borderId="0" xfId="5" applyNumberFormat="1" applyFont="1" applyFill="1"/>
    <xf numFmtId="0" fontId="7" fillId="2" borderId="0" xfId="0" applyFont="1" applyFill="1"/>
    <xf numFmtId="0" fontId="8" fillId="0" borderId="0" xfId="0" applyFont="1" applyFill="1"/>
    <xf numFmtId="3" fontId="8" fillId="0" borderId="0" xfId="0" applyNumberFormat="1" applyFont="1" applyFill="1"/>
    <xf numFmtId="0" fontId="8" fillId="2" borderId="0" xfId="0" applyFont="1" applyFill="1"/>
    <xf numFmtId="0" fontId="8" fillId="0" borderId="0" xfId="0" applyFont="1"/>
    <xf numFmtId="0" fontId="12" fillId="2" borderId="0" xfId="4" applyFont="1" applyFill="1" applyBorder="1" applyAlignment="1">
      <alignment horizontal="left" wrapText="1"/>
    </xf>
    <xf numFmtId="3" fontId="12" fillId="2" borderId="0" xfId="4" applyNumberFormat="1" applyFont="1" applyFill="1" applyBorder="1" applyAlignment="1">
      <alignment horizontal="right" wrapText="1"/>
    </xf>
    <xf numFmtId="4" fontId="12" fillId="2" borderId="0" xfId="4" applyNumberFormat="1" applyFont="1" applyFill="1" applyBorder="1" applyAlignment="1">
      <alignment horizontal="right" wrapText="1"/>
    </xf>
    <xf numFmtId="0" fontId="9" fillId="2" borderId="0" xfId="4" applyFont="1" applyFill="1" applyBorder="1" applyAlignment="1">
      <alignment horizontal="left" wrapText="1"/>
    </xf>
    <xf numFmtId="3" fontId="9" fillId="2" borderId="0" xfId="4" applyNumberFormat="1" applyFont="1" applyFill="1" applyBorder="1" applyAlignment="1">
      <alignment horizontal="right" wrapText="1"/>
    </xf>
    <xf numFmtId="4" fontId="9" fillId="2" borderId="0" xfId="4" applyNumberFormat="1" applyFont="1" applyFill="1" applyBorder="1" applyAlignment="1">
      <alignment horizontal="right" wrapText="1"/>
    </xf>
    <xf numFmtId="0" fontId="15" fillId="2" borderId="0" xfId="4" applyFont="1" applyFill="1" applyBorder="1" applyAlignment="1">
      <alignment horizontal="left" wrapText="1"/>
    </xf>
    <xf numFmtId="3" fontId="15" fillId="2" borderId="0" xfId="4" applyNumberFormat="1" applyFont="1" applyFill="1" applyBorder="1" applyAlignment="1">
      <alignment horizontal="right" wrapText="1"/>
    </xf>
    <xf numFmtId="4" fontId="15" fillId="2" borderId="0" xfId="4" applyNumberFormat="1" applyFont="1" applyFill="1" applyBorder="1" applyAlignment="1">
      <alignment horizontal="right" wrapText="1"/>
    </xf>
    <xf numFmtId="0" fontId="7" fillId="2" borderId="0" xfId="4" applyFont="1" applyFill="1" applyBorder="1" applyAlignment="1">
      <alignment horizontal="left" wrapText="1"/>
    </xf>
    <xf numFmtId="3" fontId="7" fillId="2" borderId="0" xfId="4" applyNumberFormat="1" applyFont="1" applyFill="1" applyBorder="1" applyAlignment="1">
      <alignment horizontal="right" wrapText="1"/>
    </xf>
    <xf numFmtId="4" fontId="7" fillId="2" borderId="0" xfId="4" applyNumberFormat="1" applyFont="1" applyFill="1" applyBorder="1" applyAlignment="1">
      <alignment horizontal="right" wrapText="1"/>
    </xf>
    <xf numFmtId="0" fontId="9" fillId="0" borderId="0" xfId="0" applyFont="1" applyAlignment="1">
      <alignment horizontal="left"/>
    </xf>
    <xf numFmtId="3" fontId="5" fillId="0" borderId="12" xfId="0" applyNumberFormat="1" applyFont="1" applyFill="1" applyBorder="1" applyAlignment="1">
      <alignment horizontal="right" vertical="top"/>
    </xf>
    <xf numFmtId="0" fontId="6" fillId="0" borderId="1" xfId="0" applyFont="1" applyFill="1" applyBorder="1" applyAlignment="1">
      <alignment horizontal="left" vertical="center"/>
    </xf>
    <xf numFmtId="0" fontId="17" fillId="0" borderId="0" xfId="0" applyFont="1" applyFill="1" applyBorder="1" applyAlignment="1">
      <alignment horizontal="center"/>
    </xf>
    <xf numFmtId="3" fontId="9" fillId="0" borderId="0" xfId="0" applyNumberFormat="1" applyFont="1" applyFill="1" applyBorder="1"/>
    <xf numFmtId="3" fontId="9" fillId="9" borderId="0" xfId="0" applyNumberFormat="1" applyFont="1" applyFill="1" applyBorder="1"/>
    <xf numFmtId="0" fontId="9" fillId="10" borderId="0" xfId="0" applyFont="1" applyFill="1"/>
    <xf numFmtId="0" fontId="9" fillId="0" borderId="37" xfId="0" applyFont="1" applyBorder="1"/>
    <xf numFmtId="0" fontId="9" fillId="0" borderId="39" xfId="0" applyFont="1" applyBorder="1"/>
    <xf numFmtId="0" fontId="21" fillId="0" borderId="0" xfId="0" applyFont="1"/>
    <xf numFmtId="0" fontId="22" fillId="0" borderId="0" xfId="0" applyFont="1"/>
    <xf numFmtId="0" fontId="18" fillId="0" borderId="0" xfId="0" applyFont="1"/>
    <xf numFmtId="0" fontId="17" fillId="0" borderId="0" xfId="0" applyFont="1" applyFill="1" applyAlignment="1">
      <alignment horizontal="center"/>
    </xf>
    <xf numFmtId="0" fontId="18" fillId="0" borderId="0" xfId="0" applyFont="1" applyFill="1"/>
    <xf numFmtId="0" fontId="17" fillId="0" borderId="0" xfId="0" applyFont="1" applyFill="1" applyAlignment="1"/>
    <xf numFmtId="0" fontId="21" fillId="0" borderId="0" xfId="0" applyFont="1" applyFill="1" applyBorder="1" applyAlignment="1">
      <alignment horizontal="center" vertical="center"/>
    </xf>
    <xf numFmtId="0" fontId="23" fillId="0" borderId="0" xfId="0" applyFont="1" applyFill="1" applyBorder="1" applyAlignment="1">
      <alignment horizontal="center"/>
    </xf>
    <xf numFmtId="0" fontId="23" fillId="0" borderId="0" xfId="0" applyFont="1" applyFill="1" applyAlignment="1">
      <alignment horizontal="center"/>
    </xf>
    <xf numFmtId="0" fontId="23" fillId="0" borderId="0" xfId="0" applyFont="1" applyFill="1" applyAlignment="1"/>
    <xf numFmtId="0" fontId="24" fillId="0" borderId="0" xfId="0" applyFont="1"/>
    <xf numFmtId="0" fontId="18" fillId="0" borderId="0" xfId="0" applyFont="1" applyFill="1" applyAlignment="1"/>
    <xf numFmtId="0" fontId="25" fillId="0" borderId="0" xfId="0" applyFont="1" applyFill="1" applyAlignment="1">
      <alignment horizontal="left" vertical="center" readingOrder="1"/>
    </xf>
    <xf numFmtId="0" fontId="18" fillId="0" borderId="0" xfId="0" applyFont="1" applyAlignment="1">
      <alignment horizontal="center"/>
    </xf>
    <xf numFmtId="0" fontId="21" fillId="0" borderId="0" xfId="0" applyFont="1" applyFill="1"/>
    <xf numFmtId="0" fontId="26" fillId="0" borderId="0" xfId="0" applyFont="1"/>
    <xf numFmtId="0" fontId="9" fillId="0" borderId="0" xfId="0" applyFont="1" applyFill="1" applyAlignment="1">
      <alignment horizontal="left"/>
    </xf>
    <xf numFmtId="0" fontId="32" fillId="0" borderId="0" xfId="0" applyFont="1"/>
    <xf numFmtId="0" fontId="19" fillId="0" borderId="0" xfId="0" applyFont="1" applyFill="1"/>
    <xf numFmtId="3" fontId="9" fillId="0" borderId="0" xfId="0" applyNumberFormat="1" applyFont="1" applyFill="1"/>
    <xf numFmtId="0" fontId="8" fillId="2" borderId="1" xfId="0" applyFont="1" applyFill="1" applyBorder="1" applyAlignment="1">
      <alignment horizontal="left" vertical="center" wrapText="1"/>
    </xf>
    <xf numFmtId="0" fontId="8" fillId="2" borderId="48" xfId="0" applyFont="1" applyFill="1" applyBorder="1" applyAlignment="1">
      <alignment horizontal="left" vertical="center" wrapText="1"/>
    </xf>
    <xf numFmtId="3" fontId="9" fillId="2" borderId="49" xfId="0" applyNumberFormat="1" applyFont="1" applyFill="1" applyBorder="1" applyAlignment="1">
      <alignment horizontal="right" vertical="top"/>
    </xf>
    <xf numFmtId="0" fontId="8" fillId="0" borderId="5" xfId="0" applyFont="1" applyFill="1" applyBorder="1" applyAlignment="1">
      <alignment horizontal="left" vertical="top"/>
    </xf>
    <xf numFmtId="3" fontId="9" fillId="10" borderId="38" xfId="0" applyNumberFormat="1" applyFont="1" applyFill="1" applyBorder="1"/>
    <xf numFmtId="0" fontId="8" fillId="0" borderId="6" xfId="0" applyFont="1" applyFill="1" applyBorder="1" applyAlignment="1">
      <alignment horizontal="left" vertical="top"/>
    </xf>
    <xf numFmtId="3" fontId="9" fillId="10" borderId="8" xfId="0" applyNumberFormat="1" applyFont="1" applyFill="1" applyBorder="1"/>
    <xf numFmtId="0" fontId="8" fillId="0" borderId="2" xfId="0" applyFont="1" applyFill="1" applyBorder="1" applyAlignment="1">
      <alignment horizontal="left" vertical="top"/>
    </xf>
    <xf numFmtId="3" fontId="9" fillId="10" borderId="4" xfId="0" applyNumberFormat="1" applyFont="1" applyFill="1" applyBorder="1"/>
    <xf numFmtId="0" fontId="8" fillId="2" borderId="51" xfId="0" applyFont="1" applyFill="1" applyBorder="1" applyAlignment="1">
      <alignment horizontal="left" vertical="center" wrapText="1"/>
    </xf>
    <xf numFmtId="3" fontId="9" fillId="2" borderId="52" xfId="0" applyNumberFormat="1" applyFont="1" applyFill="1" applyBorder="1" applyAlignment="1">
      <alignment horizontal="right" vertical="top"/>
    </xf>
    <xf numFmtId="3" fontId="9" fillId="10" borderId="16" xfId="0" applyNumberFormat="1" applyFont="1" applyFill="1" applyBorder="1"/>
    <xf numFmtId="3" fontId="9" fillId="10" borderId="15" xfId="0" applyNumberFormat="1" applyFont="1" applyFill="1" applyBorder="1"/>
    <xf numFmtId="3" fontId="9" fillId="10" borderId="17" xfId="0" applyNumberFormat="1" applyFont="1" applyFill="1" applyBorder="1"/>
    <xf numFmtId="0" fontId="8" fillId="2" borderId="53" xfId="0" applyFont="1" applyFill="1" applyBorder="1" applyAlignment="1">
      <alignment horizontal="left" vertical="center"/>
    </xf>
    <xf numFmtId="0" fontId="8" fillId="2" borderId="33" xfId="0" applyFont="1" applyFill="1" applyBorder="1" applyAlignment="1">
      <alignment horizontal="left" vertical="top"/>
    </xf>
    <xf numFmtId="0" fontId="8" fillId="0" borderId="33" xfId="0" applyFont="1" applyFill="1" applyBorder="1" applyAlignment="1">
      <alignment horizontal="left" vertical="top"/>
    </xf>
    <xf numFmtId="0" fontId="8" fillId="0" borderId="54" xfId="0" applyFont="1" applyFill="1" applyBorder="1" applyAlignment="1">
      <alignment horizontal="left" vertical="top"/>
    </xf>
    <xf numFmtId="0" fontId="8" fillId="0" borderId="9" xfId="0" applyFont="1" applyFill="1" applyBorder="1" applyAlignment="1">
      <alignment horizontal="left" vertical="top"/>
    </xf>
    <xf numFmtId="0" fontId="8" fillId="2" borderId="47" xfId="0" applyFont="1" applyFill="1" applyBorder="1" applyAlignment="1">
      <alignment horizontal="left" vertical="center" wrapText="1"/>
    </xf>
    <xf numFmtId="3" fontId="9" fillId="2" borderId="50" xfId="0" applyNumberFormat="1" applyFont="1" applyFill="1" applyBorder="1" applyAlignment="1">
      <alignment horizontal="right" vertical="top"/>
    </xf>
    <xf numFmtId="3" fontId="9" fillId="10" borderId="5" xfId="0" applyNumberFormat="1" applyFont="1" applyFill="1" applyBorder="1"/>
    <xf numFmtId="3" fontId="9" fillId="10" borderId="2" xfId="0" applyNumberFormat="1" applyFont="1" applyFill="1" applyBorder="1"/>
    <xf numFmtId="3" fontId="9" fillId="10" borderId="6" xfId="0" applyNumberFormat="1" applyFont="1" applyFill="1" applyBorder="1"/>
    <xf numFmtId="1" fontId="9" fillId="0" borderId="0" xfId="0" applyNumberFormat="1" applyFont="1"/>
    <xf numFmtId="0" fontId="20" fillId="0" borderId="0" xfId="0" applyFont="1" applyFill="1" applyBorder="1"/>
    <xf numFmtId="0" fontId="20" fillId="0" borderId="0" xfId="0" applyFont="1" applyFill="1"/>
    <xf numFmtId="0" fontId="20" fillId="0" borderId="0" xfId="0" applyFont="1"/>
    <xf numFmtId="0" fontId="34" fillId="0" borderId="0" xfId="0" applyFont="1"/>
    <xf numFmtId="0" fontId="35" fillId="0" borderId="0" xfId="0" applyFont="1"/>
    <xf numFmtId="0" fontId="34" fillId="2" borderId="0" xfId="0" applyFont="1" applyFill="1"/>
    <xf numFmtId="0" fontId="36" fillId="0" borderId="0" xfId="0" applyFont="1"/>
    <xf numFmtId="0" fontId="31" fillId="0" borderId="0" xfId="0" applyFont="1" applyAlignment="1">
      <alignment horizontal="left" vertical="center" readingOrder="1"/>
    </xf>
    <xf numFmtId="0" fontId="24" fillId="0" borderId="9" xfId="0" applyFont="1" applyBorder="1"/>
    <xf numFmtId="0" fontId="24" fillId="0" borderId="10" xfId="0" applyFont="1" applyBorder="1"/>
    <xf numFmtId="0" fontId="24" fillId="0" borderId="11" xfId="0" applyFont="1" applyBorder="1"/>
    <xf numFmtId="0" fontId="35" fillId="0" borderId="0" xfId="0" applyFont="1" applyFill="1" applyAlignment="1">
      <alignment horizontal="left"/>
    </xf>
    <xf numFmtId="0" fontId="34" fillId="0" borderId="0" xfId="0" applyFont="1" applyAlignment="1"/>
    <xf numFmtId="0" fontId="34" fillId="0" borderId="0" xfId="0" applyFont="1" applyAlignment="1">
      <alignment horizontal="center"/>
    </xf>
    <xf numFmtId="0" fontId="34" fillId="0" borderId="0" xfId="0" applyFont="1" applyFill="1" applyAlignment="1">
      <alignment horizontal="center"/>
    </xf>
    <xf numFmtId="0" fontId="32" fillId="0" borderId="0" xfId="0" applyFont="1" applyFill="1" applyAlignment="1">
      <alignment horizontal="left"/>
    </xf>
    <xf numFmtId="165" fontId="34" fillId="0" borderId="0" xfId="0" applyNumberFormat="1" applyFont="1" applyFill="1" applyAlignment="1">
      <alignment horizontal="center"/>
    </xf>
    <xf numFmtId="3" fontId="9" fillId="0" borderId="0" xfId="6" applyNumberFormat="1" applyFont="1" applyFill="1" applyBorder="1"/>
    <xf numFmtId="0" fontId="29" fillId="0" borderId="0" xfId="0" applyFont="1" applyFill="1"/>
    <xf numFmtId="0" fontId="34" fillId="0" borderId="0" xfId="0" applyFont="1" applyFill="1"/>
    <xf numFmtId="0" fontId="35" fillId="0" borderId="0" xfId="0" applyFont="1" applyFill="1"/>
    <xf numFmtId="0" fontId="39" fillId="0" borderId="0" xfId="0" applyFont="1" applyFill="1"/>
    <xf numFmtId="0" fontId="35" fillId="10" borderId="14" xfId="0" applyFont="1" applyFill="1" applyBorder="1"/>
    <xf numFmtId="0" fontId="35" fillId="0" borderId="44" xfId="0" applyFont="1" applyBorder="1"/>
    <xf numFmtId="0" fontId="35" fillId="0" borderId="46" xfId="0" applyFont="1" applyBorder="1"/>
    <xf numFmtId="0" fontId="35" fillId="0" borderId="37" xfId="0" applyFont="1" applyBorder="1"/>
    <xf numFmtId="0" fontId="35" fillId="0" borderId="38" xfId="0" applyFont="1" applyBorder="1"/>
    <xf numFmtId="0" fontId="34" fillId="0" borderId="44" xfId="0" applyFont="1" applyBorder="1"/>
    <xf numFmtId="0" fontId="34" fillId="0" borderId="37" xfId="0" applyFont="1" applyBorder="1"/>
    <xf numFmtId="0" fontId="32" fillId="0" borderId="38" xfId="0" applyFont="1" applyBorder="1" applyAlignment="1">
      <alignment horizontal="right"/>
    </xf>
    <xf numFmtId="0" fontId="34" fillId="0" borderId="38" xfId="0" applyFont="1" applyBorder="1"/>
    <xf numFmtId="0" fontId="35" fillId="0" borderId="45" xfId="0" applyFont="1" applyBorder="1"/>
    <xf numFmtId="0" fontId="35" fillId="0" borderId="39" xfId="0" applyFont="1" applyBorder="1"/>
    <xf numFmtId="0" fontId="35" fillId="0" borderId="41" xfId="0" applyFont="1" applyBorder="1"/>
    <xf numFmtId="0" fontId="34" fillId="0" borderId="45" xfId="0" applyFont="1" applyBorder="1"/>
    <xf numFmtId="0" fontId="34" fillId="0" borderId="39" xfId="0" applyFont="1" applyBorder="1"/>
    <xf numFmtId="0" fontId="34" fillId="0" borderId="41" xfId="0" applyFont="1" applyBorder="1"/>
    <xf numFmtId="168" fontId="32" fillId="0" borderId="0" xfId="0" applyNumberFormat="1" applyFont="1" applyBorder="1" applyAlignment="1">
      <alignment horizontal="left"/>
    </xf>
    <xf numFmtId="0" fontId="42" fillId="0" borderId="0" xfId="0" applyFont="1"/>
    <xf numFmtId="0" fontId="32" fillId="0" borderId="0" xfId="0" applyFont="1" applyFill="1" applyAlignment="1">
      <alignment horizontal="center"/>
    </xf>
    <xf numFmtId="0" fontId="34" fillId="0" borderId="29" xfId="0" applyFont="1" applyFill="1" applyBorder="1" applyAlignment="1">
      <alignment horizontal="center"/>
    </xf>
    <xf numFmtId="0" fontId="32" fillId="0" borderId="22" xfId="0" applyFont="1" applyFill="1" applyBorder="1" applyAlignment="1">
      <alignment horizontal="center"/>
    </xf>
    <xf numFmtId="165" fontId="32" fillId="0" borderId="22" xfId="5" applyNumberFormat="1" applyFont="1" applyFill="1" applyBorder="1" applyAlignment="1">
      <alignment horizontal="center"/>
    </xf>
    <xf numFmtId="165" fontId="32" fillId="0" borderId="0" xfId="5" applyNumberFormat="1" applyFont="1" applyFill="1" applyBorder="1" applyAlignment="1">
      <alignment horizontal="center"/>
    </xf>
    <xf numFmtId="165" fontId="32" fillId="0" borderId="21" xfId="5" applyNumberFormat="1" applyFont="1" applyFill="1" applyBorder="1" applyAlignment="1">
      <alignment horizontal="center"/>
    </xf>
    <xf numFmtId="0" fontId="34" fillId="10" borderId="28" xfId="0" applyFont="1" applyFill="1" applyBorder="1" applyAlignment="1">
      <alignment horizontal="center"/>
    </xf>
    <xf numFmtId="0" fontId="34" fillId="10" borderId="27" xfId="0" applyFont="1" applyFill="1" applyBorder="1" applyAlignment="1">
      <alignment horizontal="center"/>
    </xf>
    <xf numFmtId="0" fontId="34" fillId="10" borderId="26" xfId="0" applyFont="1" applyFill="1" applyBorder="1" applyAlignment="1">
      <alignment horizontal="center"/>
    </xf>
    <xf numFmtId="165" fontId="34" fillId="10" borderId="24" xfId="0" applyNumberFormat="1" applyFont="1" applyFill="1" applyBorder="1" applyAlignment="1">
      <alignment horizontal="center"/>
    </xf>
    <xf numFmtId="165" fontId="34" fillId="10" borderId="25" xfId="0" applyNumberFormat="1" applyFont="1" applyFill="1" applyBorder="1" applyAlignment="1">
      <alignment horizontal="center"/>
    </xf>
    <xf numFmtId="165" fontId="34" fillId="10" borderId="23" xfId="0" applyNumberFormat="1" applyFont="1" applyFill="1" applyBorder="1" applyAlignment="1">
      <alignment horizontal="center"/>
    </xf>
    <xf numFmtId="165" fontId="18" fillId="0" borderId="0" xfId="0" applyNumberFormat="1" applyFont="1" applyAlignment="1">
      <alignment horizontal="center"/>
    </xf>
    <xf numFmtId="0" fontId="43" fillId="0" borderId="0" xfId="0" applyFont="1"/>
    <xf numFmtId="0" fontId="27" fillId="2" borderId="0" xfId="0" applyFont="1" applyFill="1" applyAlignment="1">
      <alignment horizontal="center"/>
    </xf>
    <xf numFmtId="0" fontId="28" fillId="2" borderId="0" xfId="0" applyFont="1" applyFill="1" applyAlignment="1">
      <alignment horizontal="center" vertical="top" wrapText="1"/>
    </xf>
    <xf numFmtId="0" fontId="27" fillId="2" borderId="0" xfId="0" applyFont="1" applyFill="1" applyAlignment="1"/>
    <xf numFmtId="0" fontId="27" fillId="2" borderId="0" xfId="0" applyFont="1" applyFill="1" applyBorder="1" applyAlignment="1">
      <alignment horizontal="center"/>
    </xf>
    <xf numFmtId="0" fontId="27" fillId="0" borderId="0" xfId="0" applyFont="1" applyFill="1" applyAlignment="1">
      <alignment horizontal="center"/>
    </xf>
    <xf numFmtId="0" fontId="27" fillId="0" borderId="0" xfId="0" applyFont="1" applyFill="1" applyAlignment="1"/>
    <xf numFmtId="0" fontId="27" fillId="0" borderId="0" xfId="0" applyFont="1" applyFill="1" applyBorder="1" applyAlignment="1">
      <alignment horizontal="center"/>
    </xf>
    <xf numFmtId="0" fontId="45" fillId="0" borderId="0" xfId="0" applyFont="1" applyFill="1"/>
    <xf numFmtId="0" fontId="21" fillId="0" borderId="3" xfId="0" applyFont="1" applyBorder="1"/>
    <xf numFmtId="0" fontId="41" fillId="0" borderId="44" xfId="0" applyFont="1" applyBorder="1"/>
    <xf numFmtId="0" fontId="26" fillId="0" borderId="0" xfId="0" applyFont="1" applyBorder="1"/>
    <xf numFmtId="0" fontId="41" fillId="0" borderId="45" xfId="0" applyFont="1" applyBorder="1"/>
    <xf numFmtId="0" fontId="26" fillId="0" borderId="40" xfId="0" applyFont="1" applyBorder="1"/>
    <xf numFmtId="0" fontId="40" fillId="0" borderId="44" xfId="0" applyFont="1" applyBorder="1" applyAlignment="1">
      <alignment horizontal="right"/>
    </xf>
    <xf numFmtId="0" fontId="37" fillId="0" borderId="44" xfId="0" applyFont="1" applyBorder="1"/>
    <xf numFmtId="0" fontId="21" fillId="0" borderId="0" xfId="0" applyFont="1" applyBorder="1"/>
    <xf numFmtId="0" fontId="37" fillId="0" borderId="45" xfId="0" applyFont="1" applyBorder="1"/>
    <xf numFmtId="0" fontId="21" fillId="0" borderId="40" xfId="0" applyFont="1" applyBorder="1"/>
    <xf numFmtId="0" fontId="35" fillId="0" borderId="15" xfId="0" applyFont="1" applyBorder="1"/>
    <xf numFmtId="0" fontId="37" fillId="10" borderId="55" xfId="0" applyFont="1" applyFill="1" applyBorder="1"/>
    <xf numFmtId="0" fontId="37" fillId="10" borderId="56" xfId="0" applyFont="1" applyFill="1" applyBorder="1"/>
    <xf numFmtId="0" fontId="21" fillId="0" borderId="44" xfId="0" applyFont="1" applyFill="1" applyBorder="1"/>
    <xf numFmtId="0" fontId="21" fillId="0" borderId="15" xfId="0" applyFont="1" applyFill="1" applyBorder="1"/>
    <xf numFmtId="0" fontId="18" fillId="0" borderId="44" xfId="0" applyFont="1" applyFill="1" applyBorder="1"/>
    <xf numFmtId="0" fontId="21" fillId="0" borderId="45" xfId="0" applyFont="1" applyFill="1" applyBorder="1"/>
    <xf numFmtId="0" fontId="18" fillId="0" borderId="45" xfId="0" applyFont="1" applyFill="1" applyBorder="1"/>
    <xf numFmtId="166" fontId="18" fillId="0" borderId="0" xfId="5" applyNumberFormat="1" applyFont="1"/>
    <xf numFmtId="0" fontId="35" fillId="10" borderId="57" xfId="0" applyFont="1" applyFill="1" applyBorder="1"/>
    <xf numFmtId="0" fontId="35" fillId="10" borderId="58" xfId="0" applyFont="1" applyFill="1" applyBorder="1"/>
    <xf numFmtId="0" fontId="37" fillId="10" borderId="58" xfId="0" applyFont="1" applyFill="1" applyBorder="1"/>
    <xf numFmtId="0" fontId="39" fillId="10" borderId="56" xfId="0" applyFont="1" applyFill="1" applyBorder="1" applyAlignment="1">
      <alignment horizontal="right" wrapText="1"/>
    </xf>
    <xf numFmtId="0" fontId="35" fillId="0" borderId="57" xfId="0" applyFont="1" applyBorder="1"/>
    <xf numFmtId="0" fontId="21" fillId="0" borderId="55" xfId="0" applyFont="1" applyBorder="1"/>
    <xf numFmtId="0" fontId="35" fillId="0" borderId="58" xfId="0" applyFont="1" applyBorder="1"/>
    <xf numFmtId="0" fontId="21" fillId="0" borderId="56" xfId="0" applyFont="1" applyFill="1" applyBorder="1"/>
    <xf numFmtId="0" fontId="35" fillId="0" borderId="2" xfId="0" applyFont="1" applyBorder="1"/>
    <xf numFmtId="0" fontId="35" fillId="0" borderId="4" xfId="0" applyFont="1" applyBorder="1"/>
    <xf numFmtId="0" fontId="35" fillId="10" borderId="55" xfId="0" applyFont="1" applyFill="1" applyBorder="1"/>
    <xf numFmtId="0" fontId="35" fillId="0" borderId="55" xfId="0" applyFont="1" applyBorder="1"/>
    <xf numFmtId="0" fontId="35" fillId="0" borderId="3" xfId="0" applyFont="1" applyBorder="1"/>
    <xf numFmtId="0" fontId="32" fillId="0" borderId="0" xfId="0" applyFont="1" applyBorder="1" applyAlignment="1">
      <alignment horizontal="right"/>
    </xf>
    <xf numFmtId="0" fontId="34" fillId="0" borderId="0" xfId="0" applyFont="1" applyBorder="1"/>
    <xf numFmtId="0" fontId="35" fillId="0" borderId="0" xfId="0" applyFont="1" applyBorder="1"/>
    <xf numFmtId="0" fontId="35" fillId="0" borderId="40" xfId="0" applyFont="1" applyBorder="1"/>
    <xf numFmtId="0" fontId="34" fillId="0" borderId="40" xfId="0" applyFont="1" applyBorder="1"/>
    <xf numFmtId="0" fontId="18" fillId="10" borderId="56" xfId="0" applyFont="1" applyFill="1" applyBorder="1"/>
    <xf numFmtId="0" fontId="21" fillId="0" borderId="56" xfId="0" applyFont="1" applyBorder="1"/>
    <xf numFmtId="0" fontId="21" fillId="0" borderId="15" xfId="0" applyFont="1" applyBorder="1"/>
    <xf numFmtId="0" fontId="18" fillId="0" borderId="44" xfId="0" applyFont="1" applyBorder="1"/>
    <xf numFmtId="0" fontId="21" fillId="0" borderId="44" xfId="0" applyFont="1" applyBorder="1"/>
    <xf numFmtId="0" fontId="21" fillId="0" borderId="45" xfId="0" applyFont="1" applyBorder="1"/>
    <xf numFmtId="0" fontId="18" fillId="0" borderId="45" xfId="0" applyFont="1" applyBorder="1"/>
    <xf numFmtId="166" fontId="39" fillId="0" borderId="56" xfId="5" applyNumberFormat="1" applyFont="1" applyBorder="1"/>
    <xf numFmtId="166" fontId="39" fillId="0" borderId="15" xfId="5" applyNumberFormat="1" applyFont="1" applyBorder="1"/>
    <xf numFmtId="166" fontId="32" fillId="0" borderId="44" xfId="5" applyNumberFormat="1" applyFont="1" applyBorder="1" applyAlignment="1">
      <alignment horizontal="right"/>
    </xf>
    <xf numFmtId="166" fontId="32" fillId="0" borderId="44" xfId="5" applyNumberFormat="1" applyFont="1" applyBorder="1"/>
    <xf numFmtId="166" fontId="39" fillId="0" borderId="44" xfId="5" applyNumberFormat="1" applyFont="1" applyBorder="1"/>
    <xf numFmtId="166" fontId="39" fillId="0" borderId="45" xfId="5" applyNumberFormat="1" applyFont="1" applyBorder="1"/>
    <xf numFmtId="166" fontId="32" fillId="0" borderId="45" xfId="5" applyNumberFormat="1" applyFont="1" applyBorder="1"/>
    <xf numFmtId="0" fontId="14" fillId="0" borderId="0" xfId="0" applyFont="1" applyAlignment="1">
      <alignment horizontal="left"/>
    </xf>
    <xf numFmtId="3" fontId="8" fillId="9" borderId="44" xfId="0" applyNumberFormat="1" applyFont="1" applyFill="1" applyBorder="1"/>
    <xf numFmtId="3" fontId="8" fillId="9" borderId="17" xfId="0" applyNumberFormat="1" applyFont="1" applyFill="1" applyBorder="1"/>
    <xf numFmtId="0" fontId="9" fillId="9" borderId="59" xfId="0" applyFont="1" applyFill="1" applyBorder="1"/>
    <xf numFmtId="0" fontId="9" fillId="9" borderId="58" xfId="0" applyFont="1" applyFill="1" applyBorder="1"/>
    <xf numFmtId="3" fontId="9" fillId="9" borderId="34" xfId="0" applyNumberFormat="1" applyFont="1" applyFill="1" applyBorder="1"/>
    <xf numFmtId="3" fontId="9" fillId="9" borderId="35" xfId="0" applyNumberFormat="1" applyFont="1" applyFill="1" applyBorder="1"/>
    <xf numFmtId="3" fontId="9" fillId="9" borderId="36" xfId="0" applyNumberFormat="1" applyFont="1" applyFill="1" applyBorder="1"/>
    <xf numFmtId="3" fontId="9" fillId="9" borderId="37" xfId="0" applyNumberFormat="1" applyFont="1" applyFill="1" applyBorder="1"/>
    <xf numFmtId="3" fontId="9" fillId="9" borderId="38" xfId="0" applyNumberFormat="1" applyFont="1" applyFill="1" applyBorder="1"/>
    <xf numFmtId="3" fontId="9" fillId="9" borderId="39" xfId="0" applyNumberFormat="1" applyFont="1" applyFill="1" applyBorder="1"/>
    <xf numFmtId="3" fontId="9" fillId="9" borderId="40" xfId="0" applyNumberFormat="1" applyFont="1" applyFill="1" applyBorder="1"/>
    <xf numFmtId="3" fontId="9" fillId="9" borderId="41" xfId="0" applyNumberFormat="1" applyFont="1" applyFill="1" applyBorder="1"/>
    <xf numFmtId="0" fontId="9" fillId="0" borderId="34" xfId="0" applyFont="1" applyFill="1" applyBorder="1" applyAlignment="1">
      <alignment horizontal="left"/>
    </xf>
    <xf numFmtId="0" fontId="9" fillId="0" borderId="39" xfId="0" applyFont="1" applyFill="1" applyBorder="1" applyAlignment="1">
      <alignment horizontal="left"/>
    </xf>
    <xf numFmtId="169" fontId="9" fillId="10" borderId="34" xfId="6" applyNumberFormat="1" applyFont="1" applyFill="1" applyBorder="1"/>
    <xf numFmtId="169" fontId="9" fillId="10" borderId="36" xfId="6" applyNumberFormat="1" applyFont="1" applyFill="1" applyBorder="1"/>
    <xf numFmtId="169" fontId="9" fillId="10" borderId="39" xfId="6" applyNumberFormat="1" applyFont="1" applyFill="1" applyBorder="1"/>
    <xf numFmtId="169" fontId="9" fillId="10" borderId="41" xfId="6" applyNumberFormat="1" applyFont="1" applyFill="1" applyBorder="1"/>
    <xf numFmtId="169" fontId="9" fillId="0" borderId="0" xfId="6" applyNumberFormat="1" applyFont="1" applyFill="1" applyBorder="1"/>
    <xf numFmtId="3" fontId="9" fillId="2" borderId="0" xfId="0" applyNumberFormat="1" applyFont="1" applyFill="1"/>
    <xf numFmtId="0" fontId="33" fillId="0" borderId="0" xfId="0" applyFont="1"/>
    <xf numFmtId="0" fontId="38" fillId="0" borderId="0" xfId="0" applyNumberFormat="1" applyFont="1" applyFill="1" applyBorder="1"/>
    <xf numFmtId="165" fontId="19" fillId="0" borderId="0" xfId="0" applyNumberFormat="1" applyFont="1" applyFill="1" applyBorder="1"/>
    <xf numFmtId="0" fontId="46" fillId="0" borderId="9" xfId="0" applyFont="1" applyFill="1" applyBorder="1"/>
    <xf numFmtId="165" fontId="47" fillId="0" borderId="43" xfId="0" applyNumberFormat="1" applyFont="1" applyFill="1" applyBorder="1"/>
    <xf numFmtId="165" fontId="20" fillId="0" borderId="0" xfId="0" applyNumberFormat="1" applyFont="1" applyFill="1" applyBorder="1"/>
    <xf numFmtId="0" fontId="16" fillId="0" borderId="57" xfId="0" applyNumberFormat="1" applyFont="1" applyFill="1" applyBorder="1" applyAlignment="1">
      <alignment horizontal="right"/>
    </xf>
    <xf numFmtId="0" fontId="16" fillId="0" borderId="58" xfId="0" applyNumberFormat="1" applyFont="1" applyFill="1" applyBorder="1" applyAlignment="1">
      <alignment horizontal="right"/>
    </xf>
    <xf numFmtId="0" fontId="16" fillId="0" borderId="35" xfId="0" applyNumberFormat="1" applyFont="1" applyFill="1" applyBorder="1" applyAlignment="1">
      <alignment horizontal="right"/>
    </xf>
    <xf numFmtId="0" fontId="16" fillId="0" borderId="36" xfId="0" applyNumberFormat="1" applyFont="1" applyFill="1" applyBorder="1" applyAlignment="1">
      <alignment horizontal="right"/>
    </xf>
    <xf numFmtId="0" fontId="16" fillId="0" borderId="5" xfId="0" applyFont="1" applyFill="1" applyBorder="1"/>
    <xf numFmtId="165" fontId="16" fillId="0" borderId="0" xfId="0" applyNumberFormat="1" applyFont="1" applyFill="1" applyBorder="1"/>
    <xf numFmtId="0" fontId="16" fillId="0" borderId="6" xfId="0" applyFont="1" applyFill="1" applyBorder="1"/>
    <xf numFmtId="165" fontId="16" fillId="0" borderId="7" xfId="0" applyNumberFormat="1" applyFont="1" applyFill="1" applyBorder="1"/>
    <xf numFmtId="0" fontId="10" fillId="0" borderId="0" xfId="0" applyFont="1"/>
    <xf numFmtId="0" fontId="48" fillId="0" borderId="0" xfId="0" applyFont="1" applyAlignment="1">
      <alignment horizontal="left" vertical="center" readingOrder="1"/>
    </xf>
    <xf numFmtId="0" fontId="49" fillId="0" borderId="0" xfId="0" applyFont="1" applyFill="1" applyAlignment="1">
      <alignment horizontal="left"/>
    </xf>
    <xf numFmtId="0" fontId="43" fillId="0" borderId="0" xfId="0" applyFont="1" applyFill="1"/>
    <xf numFmtId="165" fontId="9" fillId="0" borderId="0" xfId="0" applyNumberFormat="1" applyFont="1" applyFill="1"/>
    <xf numFmtId="17" fontId="20" fillId="0" borderId="0" xfId="0" applyNumberFormat="1" applyFont="1" applyFill="1"/>
    <xf numFmtId="0" fontId="19" fillId="0" borderId="0" xfId="0" applyFont="1" applyFill="1" applyBorder="1"/>
    <xf numFmtId="0" fontId="9" fillId="0" borderId="0" xfId="0" applyFont="1" applyBorder="1"/>
    <xf numFmtId="165" fontId="20" fillId="0" borderId="57" xfId="0" applyNumberFormat="1" applyFont="1" applyFill="1" applyBorder="1"/>
    <xf numFmtId="165" fontId="20" fillId="0" borderId="58" xfId="0" applyNumberFormat="1" applyFont="1" applyFill="1" applyBorder="1"/>
    <xf numFmtId="165" fontId="20" fillId="0" borderId="59" xfId="0" applyNumberFormat="1" applyFont="1" applyFill="1" applyBorder="1"/>
    <xf numFmtId="165" fontId="20" fillId="0" borderId="36" xfId="0" applyNumberFormat="1" applyFont="1" applyFill="1" applyBorder="1"/>
    <xf numFmtId="165" fontId="20" fillId="0" borderId="0" xfId="0" applyNumberFormat="1" applyFont="1" applyFill="1"/>
    <xf numFmtId="0" fontId="20" fillId="0" borderId="0" xfId="0" applyFont="1" applyFill="1" applyBorder="1" applyAlignment="1">
      <alignment horizontal="left"/>
    </xf>
    <xf numFmtId="0" fontId="20" fillId="0" borderId="0" xfId="0" applyFont="1" applyBorder="1"/>
    <xf numFmtId="165" fontId="9" fillId="0" borderId="37" xfId="0" applyNumberFormat="1" applyFont="1" applyFill="1" applyBorder="1"/>
    <xf numFmtId="165" fontId="9" fillId="0" borderId="38" xfId="0" applyNumberFormat="1" applyFont="1" applyFill="1" applyBorder="1"/>
    <xf numFmtId="165" fontId="9" fillId="0" borderId="35" xfId="0" applyNumberFormat="1" applyFont="1" applyFill="1" applyBorder="1"/>
    <xf numFmtId="165" fontId="9" fillId="0" borderId="36" xfId="0" applyNumberFormat="1" applyFont="1" applyFill="1" applyBorder="1"/>
    <xf numFmtId="0" fontId="19" fillId="0" borderId="0" xfId="0" applyFont="1" applyFill="1" applyBorder="1" applyAlignment="1">
      <alignment horizontal="left"/>
    </xf>
    <xf numFmtId="165" fontId="9" fillId="0" borderId="0" xfId="0" applyNumberFormat="1" applyFont="1" applyFill="1" applyBorder="1"/>
    <xf numFmtId="165" fontId="9" fillId="0" borderId="39" xfId="0" applyNumberFormat="1" applyFont="1" applyFill="1" applyBorder="1"/>
    <xf numFmtId="165" fontId="9" fillId="0" borderId="41" xfId="0" applyNumberFormat="1" applyFont="1" applyFill="1" applyBorder="1"/>
    <xf numFmtId="165" fontId="9" fillId="0" borderId="40" xfId="0" applyNumberFormat="1" applyFont="1" applyFill="1" applyBorder="1"/>
    <xf numFmtId="165" fontId="9" fillId="0" borderId="8" xfId="0" applyNumberFormat="1" applyFont="1" applyFill="1" applyBorder="1"/>
    <xf numFmtId="0" fontId="48" fillId="0" borderId="0" xfId="0" applyFont="1" applyFill="1"/>
    <xf numFmtId="0" fontId="16" fillId="0" borderId="0" xfId="0" applyFont="1" applyFill="1"/>
    <xf numFmtId="0" fontId="50" fillId="0" borderId="0" xfId="0" applyFont="1" applyFill="1"/>
    <xf numFmtId="0" fontId="44" fillId="0" borderId="0" xfId="0" applyFont="1" applyFill="1" applyAlignment="1">
      <alignment horizontal="left"/>
    </xf>
    <xf numFmtId="0" fontId="16" fillId="10" borderId="15" xfId="0" applyNumberFormat="1" applyFont="1" applyFill="1" applyBorder="1" applyAlignment="1">
      <alignment horizontal="right"/>
    </xf>
    <xf numFmtId="0" fontId="16" fillId="0" borderId="42" xfId="0" applyFont="1" applyFill="1" applyBorder="1"/>
    <xf numFmtId="165" fontId="16" fillId="0" borderId="14" xfId="0" applyNumberFormat="1" applyFont="1" applyBorder="1" applyAlignment="1">
      <alignment horizontal="right"/>
    </xf>
    <xf numFmtId="0" fontId="16" fillId="0" borderId="2" xfId="0" applyFont="1" applyFill="1" applyBorder="1"/>
    <xf numFmtId="165" fontId="16" fillId="0" borderId="15" xfId="0" applyNumberFormat="1" applyFont="1" applyBorder="1" applyAlignment="1">
      <alignment horizontal="right"/>
    </xf>
    <xf numFmtId="165" fontId="16" fillId="0" borderId="45" xfId="0" applyNumberFormat="1" applyFont="1" applyBorder="1" applyAlignment="1">
      <alignment horizontal="right"/>
    </xf>
    <xf numFmtId="0" fontId="15" fillId="0" borderId="0" xfId="0" applyFont="1"/>
    <xf numFmtId="0" fontId="15" fillId="0" borderId="0" xfId="0" applyFont="1" applyFill="1"/>
    <xf numFmtId="0" fontId="16" fillId="0" borderId="14" xfId="0" applyFont="1" applyFill="1" applyBorder="1"/>
    <xf numFmtId="0" fontId="16" fillId="0" borderId="0" xfId="0" applyFont="1" applyFill="1" applyAlignment="1">
      <alignment horizontal="left"/>
    </xf>
    <xf numFmtId="0" fontId="16" fillId="0" borderId="15" xfId="0" applyFont="1" applyBorder="1" applyAlignment="1">
      <alignment horizontal="right"/>
    </xf>
    <xf numFmtId="0" fontId="16" fillId="0" borderId="39" xfId="0" applyFont="1" applyFill="1" applyBorder="1"/>
    <xf numFmtId="0" fontId="16" fillId="0" borderId="45" xfId="0" applyFont="1" applyBorder="1" applyAlignment="1">
      <alignment horizontal="right"/>
    </xf>
    <xf numFmtId="0" fontId="51" fillId="0" borderId="39" xfId="0" applyFont="1" applyFill="1" applyBorder="1"/>
    <xf numFmtId="2" fontId="15" fillId="0" borderId="0" xfId="0" applyNumberFormat="1" applyFont="1" applyFill="1"/>
    <xf numFmtId="0" fontId="38" fillId="0" borderId="0" xfId="0" applyFont="1" applyFill="1"/>
    <xf numFmtId="0" fontId="19" fillId="0" borderId="0" xfId="0" applyFont="1" applyAlignment="1">
      <alignment horizontal="right"/>
    </xf>
    <xf numFmtId="0" fontId="19" fillId="13" borderId="2" xfId="0" applyFont="1" applyFill="1" applyBorder="1"/>
    <xf numFmtId="0" fontId="19" fillId="0" borderId="0" xfId="0" applyFont="1"/>
    <xf numFmtId="0" fontId="19" fillId="13" borderId="37" xfId="0" applyFont="1" applyFill="1" applyBorder="1"/>
    <xf numFmtId="0" fontId="19" fillId="13" borderId="39" xfId="0" applyFont="1" applyFill="1" applyBorder="1"/>
    <xf numFmtId="0" fontId="19" fillId="10" borderId="2" xfId="0" applyFont="1" applyFill="1" applyBorder="1"/>
    <xf numFmtId="0" fontId="19" fillId="10" borderId="37" xfId="0" applyFont="1" applyFill="1" applyBorder="1"/>
    <xf numFmtId="0" fontId="19" fillId="10" borderId="39" xfId="0" applyFont="1" applyFill="1" applyBorder="1"/>
    <xf numFmtId="0" fontId="38" fillId="0" borderId="0" xfId="0" applyFont="1"/>
    <xf numFmtId="0" fontId="19" fillId="6" borderId="2" xfId="0" applyFont="1" applyFill="1" applyBorder="1"/>
    <xf numFmtId="166" fontId="52" fillId="0" borderId="0" xfId="5" applyNumberFormat="1" applyFont="1"/>
    <xf numFmtId="0" fontId="19" fillId="6" borderId="37" xfId="0" applyFont="1" applyFill="1" applyBorder="1"/>
    <xf numFmtId="0" fontId="19" fillId="6" borderId="39" xfId="0" applyFont="1" applyFill="1" applyBorder="1"/>
    <xf numFmtId="0" fontId="19" fillId="4" borderId="2" xfId="0" applyFont="1" applyFill="1" applyBorder="1"/>
    <xf numFmtId="0" fontId="19" fillId="4" borderId="37" xfId="0" applyFont="1" applyFill="1" applyBorder="1"/>
    <xf numFmtId="165" fontId="20" fillId="0" borderId="0" xfId="0" applyNumberFormat="1" applyFont="1"/>
    <xf numFmtId="2" fontId="16" fillId="0" borderId="14" xfId="0" applyNumberFormat="1" applyFont="1" applyBorder="1" applyAlignment="1">
      <alignment horizontal="right"/>
    </xf>
    <xf numFmtId="165" fontId="53" fillId="0" borderId="15" xfId="0" applyNumberFormat="1" applyFont="1" applyBorder="1" applyAlignment="1">
      <alignment horizontal="right"/>
    </xf>
    <xf numFmtId="165" fontId="53" fillId="0" borderId="45" xfId="0" applyNumberFormat="1" applyFont="1" applyBorder="1" applyAlignment="1">
      <alignment horizontal="right"/>
    </xf>
    <xf numFmtId="0" fontId="16" fillId="0" borderId="0" xfId="0" applyFont="1" applyAlignment="1">
      <alignment horizontal="left"/>
    </xf>
    <xf numFmtId="0" fontId="53" fillId="0" borderId="14" xfId="0" applyFont="1" applyBorder="1"/>
    <xf numFmtId="0" fontId="53" fillId="0" borderId="58" xfId="0" applyFont="1" applyBorder="1"/>
    <xf numFmtId="0" fontId="53" fillId="10" borderId="15" xfId="0" applyFont="1" applyFill="1" applyBorder="1"/>
    <xf numFmtId="0" fontId="53" fillId="10" borderId="36" xfId="0" applyFont="1" applyFill="1" applyBorder="1"/>
    <xf numFmtId="165" fontId="53" fillId="0" borderId="15" xfId="0" applyNumberFormat="1" applyFont="1" applyBorder="1"/>
    <xf numFmtId="165" fontId="53" fillId="0" borderId="36" xfId="0" applyNumberFormat="1" applyFont="1" applyBorder="1"/>
    <xf numFmtId="165" fontId="53" fillId="0" borderId="45" xfId="0" applyNumberFormat="1" applyFont="1" applyBorder="1"/>
    <xf numFmtId="165" fontId="53" fillId="0" borderId="41" xfId="0" applyNumberFormat="1" applyFont="1" applyBorder="1"/>
    <xf numFmtId="165" fontId="53" fillId="0" borderId="14" xfId="0" applyNumberFormat="1" applyFont="1" applyBorder="1"/>
    <xf numFmtId="165" fontId="53" fillId="0" borderId="58" xfId="0" applyNumberFormat="1" applyFont="1" applyBorder="1"/>
    <xf numFmtId="2" fontId="53" fillId="0" borderId="14" xfId="0" applyNumberFormat="1" applyFont="1" applyBorder="1"/>
    <xf numFmtId="2" fontId="53" fillId="0" borderId="58" xfId="0" applyNumberFormat="1" applyFont="1" applyBorder="1"/>
    <xf numFmtId="165" fontId="53" fillId="0" borderId="14" xfId="0" applyNumberFormat="1" applyFont="1" applyBorder="1" applyAlignment="1">
      <alignment horizontal="right"/>
    </xf>
    <xf numFmtId="0" fontId="53" fillId="0" borderId="15" xfId="0" applyFont="1" applyBorder="1"/>
    <xf numFmtId="0" fontId="53" fillId="0" borderId="36" xfId="0" applyFont="1" applyBorder="1"/>
    <xf numFmtId="0" fontId="53" fillId="0" borderId="45" xfId="0" applyFont="1" applyBorder="1"/>
    <xf numFmtId="0" fontId="53" fillId="0" borderId="41" xfId="0" applyFont="1" applyBorder="1"/>
    <xf numFmtId="0" fontId="19" fillId="0" borderId="57" xfId="0" applyFont="1" applyBorder="1"/>
    <xf numFmtId="166" fontId="19" fillId="0" borderId="41" xfId="0" applyNumberFormat="1" applyFont="1" applyBorder="1"/>
    <xf numFmtId="0" fontId="19" fillId="0" borderId="15" xfId="0" applyFont="1" applyBorder="1"/>
    <xf numFmtId="0" fontId="19" fillId="0" borderId="44" xfId="0" applyFont="1" applyBorder="1"/>
    <xf numFmtId="166" fontId="19" fillId="0" borderId="45" xfId="0" applyNumberFormat="1" applyFont="1" applyBorder="1"/>
    <xf numFmtId="166" fontId="19" fillId="0" borderId="14" xfId="0" applyNumberFormat="1" applyFont="1" applyBorder="1"/>
    <xf numFmtId="0" fontId="19" fillId="0" borderId="15" xfId="0" applyFont="1" applyFill="1" applyBorder="1"/>
    <xf numFmtId="0" fontId="19" fillId="0" borderId="45" xfId="0" applyFont="1" applyFill="1" applyBorder="1"/>
    <xf numFmtId="0" fontId="54" fillId="0" borderId="0" xfId="0" applyFont="1"/>
    <xf numFmtId="2" fontId="20" fillId="0" borderId="0" xfId="0" applyNumberFormat="1" applyFont="1"/>
    <xf numFmtId="0" fontId="55" fillId="0" borderId="0" xfId="0" applyFont="1"/>
    <xf numFmtId="165" fontId="55" fillId="0" borderId="0" xfId="0" applyNumberFormat="1" applyFont="1"/>
    <xf numFmtId="166" fontId="56" fillId="0" borderId="0" xfId="5" applyNumberFormat="1" applyFont="1"/>
    <xf numFmtId="166" fontId="52" fillId="0" borderId="36" xfId="5" applyNumberFormat="1" applyFont="1" applyBorder="1"/>
    <xf numFmtId="166" fontId="52" fillId="0" borderId="38" xfId="5" applyNumberFormat="1" applyFont="1" applyBorder="1"/>
    <xf numFmtId="166" fontId="52" fillId="0" borderId="41" xfId="5" applyNumberFormat="1" applyFont="1" applyBorder="1"/>
    <xf numFmtId="166" fontId="52" fillId="0" borderId="58" xfId="5" applyNumberFormat="1" applyFont="1" applyBorder="1"/>
    <xf numFmtId="0" fontId="33" fillId="14" borderId="15" xfId="0" applyFont="1" applyFill="1" applyBorder="1" applyAlignment="1">
      <alignment horizontal="right"/>
    </xf>
    <xf numFmtId="2" fontId="20" fillId="14" borderId="15" xfId="0" applyNumberFormat="1" applyFont="1" applyFill="1" applyBorder="1"/>
    <xf numFmtId="2" fontId="20" fillId="14" borderId="44" xfId="0" applyNumberFormat="1" applyFont="1" applyFill="1" applyBorder="1"/>
    <xf numFmtId="2" fontId="20" fillId="14" borderId="45" xfId="0" applyNumberFormat="1" applyFont="1" applyFill="1" applyBorder="1"/>
    <xf numFmtId="2" fontId="20" fillId="14" borderId="14" xfId="0" applyNumberFormat="1" applyFont="1" applyFill="1" applyBorder="1"/>
    <xf numFmtId="2" fontId="19" fillId="0" borderId="34" xfId="0" applyNumberFormat="1" applyFont="1" applyFill="1" applyBorder="1"/>
    <xf numFmtId="2" fontId="19" fillId="0" borderId="35" xfId="0" applyNumberFormat="1" applyFont="1" applyFill="1" applyBorder="1"/>
    <xf numFmtId="2" fontId="19" fillId="0" borderId="36" xfId="0" applyNumberFormat="1" applyFont="1" applyFill="1" applyBorder="1"/>
    <xf numFmtId="2" fontId="19" fillId="0" borderId="37" xfId="0" applyNumberFormat="1" applyFont="1" applyFill="1" applyBorder="1"/>
    <xf numFmtId="2" fontId="19" fillId="0" borderId="0" xfId="0" applyNumberFormat="1" applyFont="1" applyFill="1" applyBorder="1"/>
    <xf numFmtId="2" fontId="19" fillId="0" borderId="38" xfId="0" applyNumberFormat="1" applyFont="1" applyFill="1" applyBorder="1"/>
    <xf numFmtId="2" fontId="19" fillId="0" borderId="39" xfId="0" applyNumberFormat="1" applyFont="1" applyFill="1" applyBorder="1"/>
    <xf numFmtId="2" fontId="19" fillId="0" borderId="40" xfId="0" applyNumberFormat="1" applyFont="1" applyFill="1" applyBorder="1"/>
    <xf numFmtId="2" fontId="19" fillId="0" borderId="41" xfId="0" applyNumberFormat="1" applyFont="1" applyFill="1" applyBorder="1"/>
    <xf numFmtId="2" fontId="38" fillId="0" borderId="0" xfId="0" applyNumberFormat="1" applyFont="1" applyFill="1"/>
    <xf numFmtId="0" fontId="57" fillId="10" borderId="30" xfId="0" applyFont="1" applyFill="1" applyBorder="1" applyAlignment="1">
      <alignment horizontal="center"/>
    </xf>
    <xf numFmtId="165" fontId="57" fillId="10" borderId="30" xfId="5" applyNumberFormat="1" applyFont="1" applyFill="1" applyBorder="1" applyAlignment="1">
      <alignment horizontal="center"/>
    </xf>
    <xf numFmtId="165" fontId="57" fillId="10" borderId="31" xfId="5" applyNumberFormat="1" applyFont="1" applyFill="1" applyBorder="1" applyAlignment="1">
      <alignment horizontal="center"/>
    </xf>
    <xf numFmtId="165" fontId="57" fillId="10" borderId="32" xfId="5" applyNumberFormat="1" applyFont="1" applyFill="1" applyBorder="1" applyAlignment="1">
      <alignment horizontal="center"/>
    </xf>
    <xf numFmtId="0" fontId="57" fillId="10" borderId="19" xfId="0" applyFont="1" applyFill="1" applyBorder="1" applyAlignment="1">
      <alignment horizontal="center"/>
    </xf>
    <xf numFmtId="165" fontId="57" fillId="10" borderId="19" xfId="5" applyNumberFormat="1" applyFont="1" applyFill="1" applyBorder="1" applyAlignment="1">
      <alignment horizontal="center"/>
    </xf>
    <xf numFmtId="165" fontId="57" fillId="10" borderId="20" xfId="5" applyNumberFormat="1" applyFont="1" applyFill="1" applyBorder="1" applyAlignment="1">
      <alignment horizontal="center"/>
    </xf>
    <xf numFmtId="165" fontId="57" fillId="10" borderId="18" xfId="5" applyNumberFormat="1" applyFont="1" applyFill="1" applyBorder="1" applyAlignment="1">
      <alignment horizontal="center"/>
    </xf>
    <xf numFmtId="0" fontId="39" fillId="0" borderId="0" xfId="0" applyFont="1" applyFill="1" applyAlignment="1">
      <alignment horizontal="left"/>
    </xf>
    <xf numFmtId="0" fontId="7" fillId="14" borderId="0" xfId="0" applyFont="1" applyFill="1" applyAlignment="1">
      <alignment wrapText="1"/>
    </xf>
    <xf numFmtId="0" fontId="7" fillId="0" borderId="0" xfId="0" applyFont="1" applyFill="1" applyBorder="1" applyAlignment="1">
      <alignment wrapText="1"/>
    </xf>
    <xf numFmtId="166" fontId="9" fillId="0" borderId="38" xfId="5" applyNumberFormat="1" applyFont="1" applyBorder="1"/>
    <xf numFmtId="10" fontId="9" fillId="0" borderId="0" xfId="5" applyNumberFormat="1" applyFont="1"/>
    <xf numFmtId="170" fontId="9" fillId="0" borderId="38" xfId="6" applyNumberFormat="1" applyFont="1" applyBorder="1"/>
    <xf numFmtId="170" fontId="9" fillId="0" borderId="41" xfId="6" applyNumberFormat="1" applyFont="1" applyBorder="1"/>
    <xf numFmtId="169" fontId="9" fillId="0" borderId="38" xfId="6" applyNumberFormat="1" applyFont="1" applyBorder="1"/>
    <xf numFmtId="169" fontId="9" fillId="0" borderId="41" xfId="6" applyNumberFormat="1" applyFont="1" applyBorder="1"/>
    <xf numFmtId="0" fontId="9" fillId="0" borderId="36" xfId="0" applyFont="1" applyBorder="1" applyAlignment="1">
      <alignment wrapText="1"/>
    </xf>
    <xf numFmtId="0" fontId="9" fillId="0" borderId="15" xfId="0" applyFont="1" applyBorder="1" applyAlignment="1">
      <alignment wrapText="1"/>
    </xf>
    <xf numFmtId="169" fontId="9" fillId="0" borderId="44" xfId="6" applyNumberFormat="1" applyFont="1" applyBorder="1"/>
    <xf numFmtId="169" fontId="9" fillId="0" borderId="45" xfId="6" applyNumberFormat="1" applyFont="1" applyBorder="1"/>
    <xf numFmtId="170" fontId="9" fillId="0" borderId="45" xfId="6" applyNumberFormat="1" applyFont="1" applyBorder="1"/>
    <xf numFmtId="0" fontId="16" fillId="0" borderId="0" xfId="0" applyFont="1" applyBorder="1"/>
    <xf numFmtId="0" fontId="21" fillId="6" borderId="14" xfId="0" applyFont="1" applyFill="1" applyBorder="1" applyAlignment="1">
      <alignment horizontal="left" vertical="top"/>
    </xf>
    <xf numFmtId="0" fontId="21" fillId="6" borderId="0" xfId="0" applyFont="1" applyFill="1" applyBorder="1" applyAlignment="1">
      <alignment horizontal="left" vertical="top"/>
    </xf>
    <xf numFmtId="0" fontId="17" fillId="0" borderId="35" xfId="0" applyFont="1" applyFill="1" applyBorder="1" applyAlignment="1"/>
    <xf numFmtId="0" fontId="59" fillId="0" borderId="0" xfId="0" applyFont="1" applyFill="1" applyBorder="1" applyAlignment="1">
      <alignment horizontal="center"/>
    </xf>
    <xf numFmtId="0" fontId="59" fillId="0" borderId="0" xfId="0" applyFont="1" applyFill="1" applyAlignment="1">
      <alignment horizontal="center"/>
    </xf>
    <xf numFmtId="0" fontId="59" fillId="0" borderId="0" xfId="0" applyFont="1" applyFill="1" applyAlignment="1"/>
    <xf numFmtId="0" fontId="60" fillId="0" borderId="0" xfId="0" applyFont="1"/>
    <xf numFmtId="0" fontId="18" fillId="0" borderId="10" xfId="0" applyFont="1" applyFill="1" applyBorder="1" applyAlignment="1"/>
    <xf numFmtId="0" fontId="18" fillId="0" borderId="11" xfId="0" applyFont="1" applyFill="1" applyBorder="1" applyAlignment="1"/>
    <xf numFmtId="0" fontId="61" fillId="0" borderId="0" xfId="0" applyFont="1"/>
    <xf numFmtId="0" fontId="62" fillId="0" borderId="0" xfId="0" applyFont="1" applyFill="1"/>
    <xf numFmtId="43" fontId="9" fillId="0" borderId="0" xfId="6" applyFont="1" applyBorder="1"/>
    <xf numFmtId="169" fontId="8" fillId="10" borderId="19" xfId="6" applyNumberFormat="1" applyFont="1" applyFill="1" applyBorder="1"/>
    <xf numFmtId="166" fontId="20" fillId="0" borderId="21" xfId="5" applyNumberFormat="1" applyFont="1" applyBorder="1"/>
    <xf numFmtId="169" fontId="9" fillId="11" borderId="22" xfId="6" applyNumberFormat="1" applyFont="1" applyFill="1" applyBorder="1"/>
    <xf numFmtId="0" fontId="20" fillId="0" borderId="21" xfId="0" applyFont="1" applyBorder="1"/>
    <xf numFmtId="169" fontId="20" fillId="0" borderId="22" xfId="6" applyNumberFormat="1" applyFont="1" applyBorder="1"/>
    <xf numFmtId="169" fontId="20" fillId="0" borderId="21" xfId="6" applyNumberFormat="1" applyFont="1" applyBorder="1"/>
    <xf numFmtId="0" fontId="64" fillId="0" borderId="0" xfId="0" applyFont="1"/>
    <xf numFmtId="166" fontId="33" fillId="10" borderId="23" xfId="5" applyNumberFormat="1" applyFont="1" applyFill="1" applyBorder="1"/>
    <xf numFmtId="0" fontId="9" fillId="10" borderId="18" xfId="0" applyFont="1" applyFill="1" applyBorder="1"/>
    <xf numFmtId="0" fontId="8" fillId="10" borderId="18" xfId="6" applyNumberFormat="1" applyFont="1" applyFill="1" applyBorder="1"/>
    <xf numFmtId="0" fontId="9" fillId="10" borderId="18" xfId="0" applyFont="1" applyFill="1" applyBorder="1" applyAlignment="1">
      <alignment horizontal="right" wrapText="1"/>
    </xf>
    <xf numFmtId="0" fontId="9" fillId="11" borderId="21" xfId="0" applyFont="1" applyFill="1" applyBorder="1"/>
    <xf numFmtId="169" fontId="9" fillId="11" borderId="21" xfId="6" applyNumberFormat="1" applyFont="1" applyFill="1" applyBorder="1"/>
    <xf numFmtId="166" fontId="9" fillId="11" borderId="21" xfId="5" applyNumberFormat="1" applyFont="1" applyFill="1" applyBorder="1"/>
    <xf numFmtId="0" fontId="66" fillId="15" borderId="0" xfId="0" applyFont="1" applyFill="1"/>
    <xf numFmtId="0" fontId="65" fillId="15" borderId="0" xfId="7" applyFill="1"/>
    <xf numFmtId="169" fontId="9" fillId="0" borderId="0" xfId="0" applyNumberFormat="1" applyFont="1"/>
    <xf numFmtId="0" fontId="67" fillId="0" borderId="21" xfId="0" applyFont="1" applyBorder="1"/>
    <xf numFmtId="169" fontId="67" fillId="0" borderId="22" xfId="6" applyNumberFormat="1" applyFont="1" applyBorder="1"/>
    <xf numFmtId="169" fontId="67" fillId="0" borderId="21" xfId="6" applyNumberFormat="1" applyFont="1" applyBorder="1"/>
    <xf numFmtId="166" fontId="67" fillId="0" borderId="21" xfId="5" applyNumberFormat="1" applyFont="1" applyBorder="1"/>
    <xf numFmtId="0" fontId="67" fillId="0" borderId="21" xfId="0" applyFont="1" applyFill="1" applyBorder="1"/>
    <xf numFmtId="169" fontId="67" fillId="0" borderId="22" xfId="6" applyNumberFormat="1" applyFont="1" applyFill="1" applyBorder="1"/>
    <xf numFmtId="169" fontId="67" fillId="0" borderId="21" xfId="6" applyNumberFormat="1" applyFont="1" applyFill="1" applyBorder="1"/>
    <xf numFmtId="166" fontId="67" fillId="0" borderId="21" xfId="5" applyNumberFormat="1" applyFont="1" applyFill="1" applyBorder="1"/>
    <xf numFmtId="0" fontId="67" fillId="0" borderId="23" xfId="0" applyFont="1" applyBorder="1"/>
    <xf numFmtId="169" fontId="67" fillId="0" borderId="24" xfId="6" applyNumberFormat="1" applyFont="1" applyBorder="1"/>
    <xf numFmtId="169" fontId="67" fillId="0" borderId="23" xfId="6" applyNumberFormat="1" applyFont="1" applyBorder="1"/>
    <xf numFmtId="166" fontId="67" fillId="0" borderId="23" xfId="5" applyNumberFormat="1" applyFont="1" applyBorder="1"/>
    <xf numFmtId="0" fontId="8" fillId="0" borderId="0" xfId="0" applyFont="1" applyAlignment="1">
      <alignment horizontal="right"/>
    </xf>
    <xf numFmtId="0" fontId="33" fillId="10" borderId="23" xfId="0" applyFont="1" applyFill="1" applyBorder="1"/>
    <xf numFmtId="169" fontId="33" fillId="10" borderId="24" xfId="6" applyNumberFormat="1" applyFont="1" applyFill="1" applyBorder="1"/>
    <xf numFmtId="169" fontId="33" fillId="10" borderId="23" xfId="6" applyNumberFormat="1" applyFont="1" applyFill="1" applyBorder="1"/>
    <xf numFmtId="0" fontId="68" fillId="0" borderId="0" xfId="0" applyFont="1"/>
    <xf numFmtId="0" fontId="9" fillId="0" borderId="0" xfId="0" applyFont="1" applyAlignment="1">
      <alignment wrapText="1"/>
    </xf>
    <xf numFmtId="0" fontId="9" fillId="0" borderId="34" xfId="0" applyFont="1" applyBorder="1" applyAlignment="1">
      <alignment wrapText="1"/>
    </xf>
    <xf numFmtId="0" fontId="9" fillId="0" borderId="46" xfId="0" applyFont="1" applyBorder="1" applyAlignment="1">
      <alignment wrapText="1"/>
    </xf>
    <xf numFmtId="166" fontId="9" fillId="0" borderId="44" xfId="5" applyNumberFormat="1" applyFont="1" applyBorder="1"/>
    <xf numFmtId="0" fontId="9" fillId="11" borderId="34" xfId="0" applyFont="1" applyFill="1" applyBorder="1"/>
    <xf numFmtId="166" fontId="9" fillId="11" borderId="44" xfId="5" applyNumberFormat="1" applyFont="1" applyFill="1" applyBorder="1"/>
    <xf numFmtId="166" fontId="9" fillId="11" borderId="38" xfId="5" applyNumberFormat="1" applyFont="1" applyFill="1" applyBorder="1"/>
    <xf numFmtId="169" fontId="9" fillId="11" borderId="15" xfId="6" applyNumberFormat="1" applyFont="1" applyFill="1" applyBorder="1"/>
    <xf numFmtId="169" fontId="9" fillId="11" borderId="36" xfId="6" applyNumberFormat="1" applyFont="1" applyFill="1" applyBorder="1"/>
    <xf numFmtId="170" fontId="9" fillId="10" borderId="44" xfId="6" applyNumberFormat="1" applyFont="1" applyFill="1" applyBorder="1"/>
    <xf numFmtId="170" fontId="9" fillId="10" borderId="38" xfId="6" applyNumberFormat="1" applyFont="1" applyFill="1" applyBorder="1"/>
    <xf numFmtId="10" fontId="9" fillId="10" borderId="0" xfId="5" applyNumberFormat="1" applyFont="1" applyFill="1"/>
    <xf numFmtId="166" fontId="9" fillId="10" borderId="14" xfId="5" applyNumberFormat="1" applyFont="1" applyFill="1" applyBorder="1"/>
    <xf numFmtId="166" fontId="9" fillId="10" borderId="58" xfId="5" applyNumberFormat="1" applyFont="1" applyFill="1" applyBorder="1"/>
    <xf numFmtId="170" fontId="9" fillId="11" borderId="34" xfId="6" applyNumberFormat="1" applyFont="1" applyFill="1" applyBorder="1"/>
    <xf numFmtId="170" fontId="9" fillId="11" borderId="36" xfId="6" applyNumberFormat="1" applyFont="1" applyFill="1" applyBorder="1"/>
    <xf numFmtId="170" fontId="9" fillId="0" borderId="37" xfId="6" applyNumberFormat="1" applyFont="1" applyBorder="1"/>
    <xf numFmtId="170" fontId="9" fillId="0" borderId="39" xfId="6" applyNumberFormat="1" applyFont="1" applyBorder="1"/>
    <xf numFmtId="170" fontId="9" fillId="10" borderId="37" xfId="6" applyNumberFormat="1" applyFont="1" applyFill="1" applyBorder="1"/>
    <xf numFmtId="0" fontId="69" fillId="0" borderId="0" xfId="0" applyFont="1" applyFill="1" applyAlignment="1">
      <alignment horizontal="left" vertical="center" readingOrder="1"/>
    </xf>
    <xf numFmtId="0" fontId="16" fillId="0" borderId="0" xfId="0" applyFont="1" applyFill="1" applyBorder="1"/>
    <xf numFmtId="3" fontId="70" fillId="0" borderId="0" xfId="0" applyNumberFormat="1" applyFont="1"/>
    <xf numFmtId="0" fontId="70" fillId="0" borderId="0" xfId="0" applyFont="1" applyFill="1" applyBorder="1"/>
    <xf numFmtId="3" fontId="50" fillId="0" borderId="0" xfId="0" applyNumberFormat="1" applyFont="1" applyFill="1" applyBorder="1"/>
    <xf numFmtId="0" fontId="71" fillId="0" borderId="0" xfId="0" applyFont="1" applyFill="1" applyBorder="1"/>
    <xf numFmtId="164" fontId="71" fillId="0" borderId="0" xfId="0" applyNumberFormat="1" applyFont="1" applyFill="1" applyBorder="1" applyAlignment="1">
      <alignment horizontal="right" vertical="top"/>
    </xf>
    <xf numFmtId="0" fontId="72" fillId="0" borderId="0" xfId="0" applyFont="1"/>
    <xf numFmtId="0" fontId="70" fillId="0" borderId="0" xfId="0" applyFont="1" applyAlignment="1">
      <alignment wrapText="1"/>
    </xf>
    <xf numFmtId="0" fontId="71" fillId="0" borderId="0" xfId="0" applyFont="1" applyAlignment="1">
      <alignment wrapText="1"/>
    </xf>
    <xf numFmtId="0" fontId="70" fillId="0" borderId="0" xfId="0" applyFont="1" applyAlignment="1">
      <alignment horizontal="right" wrapText="1"/>
    </xf>
    <xf numFmtId="0" fontId="71" fillId="0" borderId="0" xfId="0" applyFont="1" applyAlignment="1">
      <alignment horizontal="left" wrapText="1"/>
    </xf>
    <xf numFmtId="0" fontId="71" fillId="0" borderId="0" xfId="0" applyFont="1"/>
    <xf numFmtId="0" fontId="51" fillId="7" borderId="0" xfId="0" applyFont="1" applyFill="1"/>
    <xf numFmtId="3" fontId="49" fillId="7" borderId="0" xfId="0" applyNumberFormat="1" applyFont="1" applyFill="1"/>
    <xf numFmtId="3" fontId="58" fillId="7" borderId="0" xfId="0" applyNumberFormat="1" applyFont="1" applyFill="1"/>
    <xf numFmtId="0" fontId="51" fillId="0" borderId="0" xfId="0" applyFont="1" applyFill="1"/>
    <xf numFmtId="165" fontId="46" fillId="7" borderId="0" xfId="0" applyNumberFormat="1" applyFont="1" applyFill="1"/>
    <xf numFmtId="165" fontId="58" fillId="7" borderId="0" xfId="0" applyNumberFormat="1" applyFont="1" applyFill="1"/>
    <xf numFmtId="2" fontId="16" fillId="0" borderId="0" xfId="0" applyNumberFormat="1" applyFont="1" applyFill="1"/>
    <xf numFmtId="0" fontId="51" fillId="4" borderId="0" xfId="0" applyFont="1" applyFill="1"/>
    <xf numFmtId="3" fontId="70" fillId="4" borderId="0" xfId="0" applyNumberFormat="1" applyFont="1" applyFill="1"/>
    <xf numFmtId="3" fontId="71" fillId="4" borderId="0" xfId="0" applyNumberFormat="1" applyFont="1" applyFill="1"/>
    <xf numFmtId="165" fontId="47" fillId="4" borderId="0" xfId="0" applyNumberFormat="1" applyFont="1" applyFill="1"/>
    <xf numFmtId="165" fontId="71" fillId="4" borderId="0" xfId="0" applyNumberFormat="1" applyFont="1" applyFill="1"/>
    <xf numFmtId="165" fontId="73" fillId="4" borderId="0" xfId="0" applyNumberFormat="1" applyFont="1" applyFill="1"/>
    <xf numFmtId="2" fontId="70" fillId="0" borderId="0" xfId="0" applyNumberFormat="1" applyFont="1" applyFill="1"/>
    <xf numFmtId="3" fontId="74" fillId="0" borderId="0" xfId="0" applyNumberFormat="1" applyFont="1" applyFill="1" applyBorder="1"/>
    <xf numFmtId="0" fontId="50" fillId="0" borderId="0" xfId="0" applyFont="1" applyFill="1" applyBorder="1"/>
    <xf numFmtId="0" fontId="50" fillId="0" borderId="0" xfId="0" applyFont="1" applyFill="1" applyBorder="1" applyAlignment="1">
      <alignment horizontal="right"/>
    </xf>
    <xf numFmtId="164" fontId="16" fillId="0" borderId="0" xfId="0" applyNumberFormat="1" applyFont="1" applyFill="1" applyBorder="1" applyAlignment="1">
      <alignment horizontal="right" vertical="top"/>
    </xf>
    <xf numFmtId="0" fontId="49" fillId="0" borderId="0" xfId="0" applyFont="1" applyFill="1" applyBorder="1" applyAlignment="1">
      <alignment horizontal="left" vertical="center"/>
    </xf>
    <xf numFmtId="164" fontId="70" fillId="0" borderId="0" xfId="0" applyNumberFormat="1" applyFont="1" applyFill="1" applyBorder="1" applyAlignment="1">
      <alignment horizontal="right" vertical="top"/>
    </xf>
    <xf numFmtId="0" fontId="71" fillId="0" borderId="0" xfId="0" applyFont="1" applyFill="1" applyBorder="1" applyAlignment="1">
      <alignment horizontal="right" vertical="top"/>
    </xf>
    <xf numFmtId="1" fontId="16" fillId="0" borderId="0" xfId="0" applyNumberFormat="1" applyFont="1" applyFill="1" applyBorder="1"/>
    <xf numFmtId="0" fontId="51" fillId="0" borderId="0" xfId="0" applyFont="1" applyFill="1" applyBorder="1" applyAlignment="1">
      <alignment horizontal="left" vertical="top"/>
    </xf>
    <xf numFmtId="0" fontId="51" fillId="5" borderId="0" xfId="0" applyFont="1" applyFill="1"/>
    <xf numFmtId="3" fontId="70" fillId="5" borderId="0" xfId="0" applyNumberFormat="1" applyFont="1" applyFill="1" applyBorder="1" applyAlignment="1">
      <alignment horizontal="right" vertical="top"/>
    </xf>
    <xf numFmtId="3" fontId="16" fillId="5" borderId="0" xfId="0" applyNumberFormat="1" applyFont="1" applyFill="1"/>
    <xf numFmtId="165" fontId="47" fillId="5" borderId="0" xfId="0" applyNumberFormat="1" applyFont="1" applyFill="1"/>
    <xf numFmtId="165" fontId="71" fillId="5" borderId="0" xfId="0" applyNumberFormat="1" applyFont="1" applyFill="1"/>
    <xf numFmtId="3" fontId="16" fillId="0" borderId="0" xfId="0" applyNumberFormat="1" applyFont="1" applyFill="1" applyBorder="1"/>
    <xf numFmtId="0" fontId="75" fillId="0" borderId="0" xfId="0" applyFont="1"/>
    <xf numFmtId="0" fontId="75" fillId="0" borderId="0" xfId="0" applyFont="1" applyFill="1"/>
    <xf numFmtId="165" fontId="76" fillId="5" borderId="0" xfId="0" applyNumberFormat="1" applyFont="1" applyFill="1"/>
    <xf numFmtId="0" fontId="77" fillId="0" borderId="0" xfId="0" applyFont="1" applyFill="1" applyBorder="1"/>
    <xf numFmtId="3" fontId="70" fillId="5" borderId="0" xfId="0" applyNumberFormat="1" applyFont="1" applyFill="1"/>
    <xf numFmtId="3" fontId="16" fillId="5" borderId="0" xfId="0" applyNumberFormat="1" applyFont="1" applyFill="1" applyBorder="1" applyAlignment="1">
      <alignment horizontal="right" vertical="top"/>
    </xf>
    <xf numFmtId="0" fontId="51" fillId="5" borderId="0" xfId="0" applyFont="1" applyFill="1" applyBorder="1"/>
    <xf numFmtId="3" fontId="70" fillId="5" borderId="0" xfId="0" applyNumberFormat="1" applyFont="1" applyFill="1" applyBorder="1"/>
    <xf numFmtId="3" fontId="16" fillId="5" borderId="0" xfId="0" applyNumberFormat="1" applyFont="1" applyFill="1" applyBorder="1"/>
    <xf numFmtId="0" fontId="51" fillId="0" borderId="0" xfId="0" applyFont="1" applyFill="1" applyBorder="1"/>
    <xf numFmtId="165" fontId="47" fillId="5" borderId="0" xfId="0" applyNumberFormat="1" applyFont="1" applyFill="1" applyBorder="1"/>
    <xf numFmtId="165" fontId="71" fillId="5" borderId="0" xfId="0" applyNumberFormat="1" applyFont="1" applyFill="1" applyBorder="1"/>
    <xf numFmtId="2" fontId="16" fillId="0" borderId="0" xfId="0" applyNumberFormat="1" applyFont="1" applyFill="1" applyBorder="1"/>
    <xf numFmtId="164" fontId="16" fillId="0" borderId="0" xfId="0" applyNumberFormat="1" applyFont="1"/>
    <xf numFmtId="165" fontId="76" fillId="5" borderId="0" xfId="0" applyNumberFormat="1" applyFont="1" applyFill="1" applyBorder="1"/>
    <xf numFmtId="2" fontId="70" fillId="0" borderId="0" xfId="0" applyNumberFormat="1" applyFont="1" applyFill="1" applyBorder="1"/>
    <xf numFmtId="165" fontId="16" fillId="5" borderId="0" xfId="0" applyNumberFormat="1" applyFont="1" applyFill="1" applyBorder="1"/>
    <xf numFmtId="3" fontId="16" fillId="0" borderId="0" xfId="0" applyNumberFormat="1" applyFont="1"/>
    <xf numFmtId="0" fontId="16" fillId="2" borderId="0" xfId="0" applyFont="1" applyFill="1"/>
    <xf numFmtId="0" fontId="49" fillId="2" borderId="0" xfId="0" applyFont="1" applyFill="1"/>
    <xf numFmtId="0" fontId="16" fillId="0" borderId="0" xfId="0" applyFont="1" applyAlignment="1"/>
    <xf numFmtId="3" fontId="9" fillId="0" borderId="0" xfId="0" applyNumberFormat="1" applyFont="1"/>
    <xf numFmtId="0" fontId="9" fillId="0" borderId="0" xfId="0" applyFont="1" applyAlignment="1"/>
    <xf numFmtId="0" fontId="10" fillId="0" borderId="0" xfId="0" applyFont="1" applyFill="1"/>
    <xf numFmtId="0" fontId="70" fillId="0" borderId="0" xfId="0" applyFont="1"/>
    <xf numFmtId="0" fontId="80" fillId="12" borderId="0" xfId="0" applyFont="1" applyFill="1"/>
    <xf numFmtId="0" fontId="9" fillId="12" borderId="0" xfId="0" applyFont="1" applyFill="1"/>
    <xf numFmtId="0" fontId="81" fillId="12" borderId="0" xfId="0" applyFont="1" applyFill="1"/>
    <xf numFmtId="0" fontId="7" fillId="12" borderId="0" xfId="0" applyFont="1" applyFill="1"/>
    <xf numFmtId="0" fontId="9" fillId="12" borderId="0" xfId="0" applyFont="1" applyFill="1" applyAlignment="1"/>
    <xf numFmtId="3" fontId="9" fillId="12" borderId="0" xfId="0" applyNumberFormat="1" applyFont="1" applyFill="1"/>
    <xf numFmtId="0" fontId="9" fillId="12" borderId="0" xfId="0" applyFont="1" applyFill="1" applyAlignment="1">
      <alignment wrapText="1"/>
    </xf>
    <xf numFmtId="0" fontId="82" fillId="0" borderId="0" xfId="0" applyFont="1" applyAlignment="1">
      <alignment horizontal="left" vertical="center" readingOrder="1"/>
    </xf>
    <xf numFmtId="0" fontId="83" fillId="0" borderId="0" xfId="0" applyFont="1" applyAlignment="1">
      <alignment horizontal="left" vertical="center" readingOrder="1"/>
    </xf>
    <xf numFmtId="0" fontId="79" fillId="0" borderId="0" xfId="0" applyFont="1" applyAlignment="1">
      <alignment horizontal="left" vertical="center" readingOrder="1"/>
    </xf>
    <xf numFmtId="0" fontId="63" fillId="0" borderId="0" xfId="0" applyFont="1"/>
    <xf numFmtId="0" fontId="8" fillId="9" borderId="14" xfId="0" applyFont="1" applyFill="1" applyBorder="1"/>
    <xf numFmtId="0" fontId="51" fillId="2" borderId="0" xfId="0" applyFont="1" applyFill="1"/>
    <xf numFmtId="0" fontId="8" fillId="0" borderId="38" xfId="0" applyFont="1" applyFill="1" applyBorder="1" applyAlignment="1">
      <alignment vertical="top"/>
    </xf>
    <xf numFmtId="0" fontId="8" fillId="0" borderId="0" xfId="0" applyFont="1" applyFill="1" applyBorder="1" applyAlignment="1">
      <alignment vertical="center"/>
    </xf>
    <xf numFmtId="0" fontId="8" fillId="0" borderId="38" xfId="0" applyFont="1" applyFill="1" applyBorder="1" applyAlignment="1">
      <alignment vertical="center"/>
    </xf>
    <xf numFmtId="0" fontId="8" fillId="0" borderId="0" xfId="0" applyFont="1" applyFill="1" applyBorder="1" applyAlignment="1">
      <alignment vertical="top"/>
    </xf>
    <xf numFmtId="0" fontId="8" fillId="8" borderId="0" xfId="0" applyFont="1" applyFill="1" applyBorder="1" applyAlignment="1">
      <alignment vertical="center"/>
    </xf>
    <xf numFmtId="0" fontId="8" fillId="0" borderId="60" xfId="0" applyFont="1" applyFill="1" applyBorder="1" applyAlignment="1">
      <alignment horizontal="left" vertical="top"/>
    </xf>
    <xf numFmtId="0" fontId="8" fillId="3" borderId="61" xfId="0" applyFont="1" applyFill="1" applyBorder="1" applyAlignment="1">
      <alignment horizontal="left" vertical="center"/>
    </xf>
    <xf numFmtId="0" fontId="8" fillId="3" borderId="62" xfId="0" applyFont="1" applyFill="1" applyBorder="1" applyAlignment="1">
      <alignment horizontal="left" vertical="center"/>
    </xf>
    <xf numFmtId="3" fontId="9" fillId="0" borderId="63" xfId="0" applyNumberFormat="1" applyFont="1" applyFill="1" applyBorder="1" applyAlignment="1">
      <alignment horizontal="right" vertical="top"/>
    </xf>
    <xf numFmtId="169" fontId="9" fillId="0" borderId="38" xfId="6" applyNumberFormat="1" applyFont="1" applyFill="1" applyBorder="1"/>
    <xf numFmtId="3" fontId="9" fillId="0" borderId="64" xfId="0" applyNumberFormat="1" applyFont="1" applyFill="1" applyBorder="1" applyAlignment="1">
      <alignment horizontal="right" vertical="top"/>
    </xf>
    <xf numFmtId="3" fontId="9" fillId="0" borderId="65" xfId="0" applyNumberFormat="1" applyFont="1" applyFill="1" applyBorder="1" applyAlignment="1">
      <alignment horizontal="right" vertical="top"/>
    </xf>
    <xf numFmtId="3" fontId="9" fillId="8" borderId="65" xfId="0" applyNumberFormat="1" applyFont="1" applyFill="1" applyBorder="1" applyAlignment="1">
      <alignment horizontal="right" vertical="top"/>
    </xf>
    <xf numFmtId="3" fontId="5" fillId="0" borderId="66" xfId="0" applyNumberFormat="1" applyFont="1" applyFill="1" applyBorder="1" applyAlignment="1">
      <alignment horizontal="right" vertical="top"/>
    </xf>
    <xf numFmtId="3" fontId="9" fillId="0" borderId="67" xfId="0" applyNumberFormat="1" applyFont="1" applyFill="1" applyBorder="1" applyAlignment="1">
      <alignment horizontal="right" vertical="top"/>
    </xf>
    <xf numFmtId="3" fontId="9" fillId="0" borderId="66" xfId="0" applyNumberFormat="1" applyFont="1" applyFill="1" applyBorder="1" applyAlignment="1">
      <alignment horizontal="right" vertical="top"/>
    </xf>
    <xf numFmtId="3" fontId="9" fillId="0" borderId="60" xfId="0" applyNumberFormat="1" applyFont="1" applyFill="1" applyBorder="1" applyAlignment="1">
      <alignment horizontal="right" vertical="top"/>
    </xf>
    <xf numFmtId="3" fontId="9" fillId="0" borderId="68" xfId="0" applyNumberFormat="1" applyFont="1" applyFill="1" applyBorder="1" applyAlignment="1">
      <alignment horizontal="right" vertical="top"/>
    </xf>
    <xf numFmtId="3" fontId="9" fillId="0" borderId="68" xfId="0" applyNumberFormat="1" applyFont="1" applyFill="1" applyBorder="1"/>
    <xf numFmtId="3" fontId="5" fillId="10" borderId="69" xfId="0" applyNumberFormat="1" applyFont="1" applyFill="1" applyBorder="1" applyAlignment="1">
      <alignment horizontal="right"/>
    </xf>
    <xf numFmtId="0" fontId="10" fillId="10" borderId="70" xfId="0" applyFont="1" applyFill="1" applyBorder="1" applyAlignment="1">
      <alignment horizontal="left"/>
    </xf>
    <xf numFmtId="3" fontId="7" fillId="10" borderId="69" xfId="0" applyNumberFormat="1" applyFont="1" applyFill="1" applyBorder="1" applyAlignment="1">
      <alignment horizontal="right"/>
    </xf>
    <xf numFmtId="3" fontId="7" fillId="10" borderId="71" xfId="0" applyNumberFormat="1" applyFont="1" applyFill="1" applyBorder="1" applyAlignment="1">
      <alignment horizontal="right"/>
    </xf>
    <xf numFmtId="3" fontId="7" fillId="10" borderId="70" xfId="0" applyNumberFormat="1" applyFont="1" applyFill="1" applyBorder="1" applyAlignment="1">
      <alignment horizontal="right"/>
    </xf>
    <xf numFmtId="3" fontId="7" fillId="10" borderId="56" xfId="0" applyNumberFormat="1" applyFont="1" applyFill="1" applyBorder="1" applyAlignment="1"/>
    <xf numFmtId="0" fontId="8" fillId="3" borderId="72" xfId="0" applyFont="1" applyFill="1" applyBorder="1" applyAlignment="1">
      <alignment horizontal="left" vertical="center"/>
    </xf>
    <xf numFmtId="3" fontId="20" fillId="10" borderId="10" xfId="6" applyNumberFormat="1" applyFont="1" applyFill="1" applyBorder="1" applyAlignment="1"/>
    <xf numFmtId="0" fontId="8" fillId="3" borderId="47" xfId="0" applyFont="1" applyFill="1" applyBorder="1" applyAlignment="1">
      <alignment horizontal="left" vertical="center"/>
    </xf>
    <xf numFmtId="0" fontId="8" fillId="3" borderId="73" xfId="0" applyFont="1" applyFill="1" applyBorder="1" applyAlignment="1">
      <alignment horizontal="left" vertical="center"/>
    </xf>
    <xf numFmtId="0" fontId="8" fillId="3" borderId="48" xfId="0" applyFont="1" applyFill="1" applyBorder="1" applyAlignment="1">
      <alignment horizontal="left" vertical="center"/>
    </xf>
    <xf numFmtId="3" fontId="9" fillId="0" borderId="37" xfId="6" applyNumberFormat="1" applyFont="1" applyFill="1" applyBorder="1"/>
    <xf numFmtId="3" fontId="20" fillId="10" borderId="9" xfId="6" applyNumberFormat="1" applyFont="1" applyFill="1" applyBorder="1" applyAlignment="1"/>
    <xf numFmtId="169" fontId="20" fillId="10" borderId="10" xfId="6" applyNumberFormat="1" applyFont="1" applyFill="1" applyBorder="1"/>
    <xf numFmtId="169" fontId="20" fillId="10" borderId="11" xfId="6" applyNumberFormat="1" applyFont="1" applyFill="1" applyBorder="1"/>
    <xf numFmtId="0" fontId="10" fillId="0" borderId="0" xfId="0" applyFont="1" applyFill="1" applyAlignment="1">
      <alignment wrapText="1"/>
    </xf>
    <xf numFmtId="0" fontId="66" fillId="13" borderId="0" xfId="0" applyFont="1" applyFill="1"/>
    <xf numFmtId="0" fontId="9" fillId="13" borderId="0" xfId="0" applyFont="1" applyFill="1"/>
    <xf numFmtId="0" fontId="17" fillId="15" borderId="0" xfId="0" applyFont="1" applyFill="1" applyAlignment="1"/>
    <xf numFmtId="0" fontId="9" fillId="15" borderId="0" xfId="0" applyFont="1" applyFill="1"/>
    <xf numFmtId="0" fontId="16" fillId="15" borderId="0" xfId="0" applyFont="1" applyFill="1"/>
    <xf numFmtId="0" fontId="18" fillId="15" borderId="0" xfId="0" applyFont="1" applyFill="1"/>
    <xf numFmtId="0" fontId="9" fillId="0" borderId="57" xfId="0" applyFont="1" applyBorder="1" applyAlignment="1">
      <alignment horizontal="center"/>
    </xf>
    <xf numFmtId="0" fontId="9" fillId="0" borderId="58" xfId="0" applyFont="1" applyBorder="1" applyAlignment="1">
      <alignment horizontal="center"/>
    </xf>
    <xf numFmtId="0" fontId="78" fillId="0" borderId="0" xfId="0" applyFont="1" applyFill="1" applyAlignment="1">
      <alignment horizontal="left" wrapText="1"/>
    </xf>
    <xf numFmtId="0" fontId="51" fillId="0" borderId="0" xfId="0" applyFont="1" applyFill="1" applyAlignment="1">
      <alignment horizontal="left" wrapText="1"/>
    </xf>
    <xf numFmtId="0" fontId="18" fillId="0" borderId="57" xfId="0" applyFont="1" applyFill="1" applyBorder="1" applyAlignment="1">
      <alignment horizontal="center"/>
    </xf>
    <xf numFmtId="0" fontId="18" fillId="0" borderId="59" xfId="0" applyFont="1" applyFill="1" applyBorder="1" applyAlignment="1">
      <alignment horizontal="center"/>
    </xf>
    <xf numFmtId="0" fontId="18" fillId="0" borderId="58" xfId="0" applyFont="1" applyFill="1" applyBorder="1" applyAlignment="1">
      <alignment horizontal="center"/>
    </xf>
    <xf numFmtId="0" fontId="18" fillId="11" borderId="14" xfId="0" applyFont="1" applyFill="1" applyBorder="1" applyAlignment="1">
      <alignment horizontal="center"/>
    </xf>
    <xf numFmtId="0" fontId="18" fillId="0" borderId="14" xfId="0" applyFont="1" applyFill="1" applyBorder="1" applyAlignment="1">
      <alignment horizontal="center"/>
    </xf>
    <xf numFmtId="0" fontId="18" fillId="0" borderId="9" xfId="0" applyFont="1" applyFill="1" applyBorder="1" applyAlignment="1">
      <alignment horizontal="center"/>
    </xf>
    <xf numFmtId="0" fontId="18" fillId="0" borderId="10" xfId="0" applyFont="1" applyFill="1" applyBorder="1" applyAlignment="1">
      <alignment horizontal="center"/>
    </xf>
    <xf numFmtId="0" fontId="18" fillId="0" borderId="11" xfId="0" applyFont="1" applyFill="1" applyBorder="1" applyAlignment="1">
      <alignment horizontal="center"/>
    </xf>
    <xf numFmtId="1" fontId="43" fillId="0" borderId="59" xfId="0" applyNumberFormat="1" applyFont="1" applyFill="1" applyBorder="1" applyAlignment="1">
      <alignment horizontal="center"/>
    </xf>
    <xf numFmtId="1" fontId="43" fillId="0" borderId="58" xfId="0" applyNumberFormat="1" applyFont="1" applyFill="1" applyBorder="1" applyAlignment="1">
      <alignment horizontal="center"/>
    </xf>
    <xf numFmtId="1" fontId="43" fillId="0" borderId="57" xfId="0" applyNumberFormat="1" applyFont="1" applyFill="1" applyBorder="1" applyAlignment="1">
      <alignment horizontal="center"/>
    </xf>
  </cellXfs>
  <cellStyles count="8">
    <cellStyle name="bilans texte" xfId="1" xr:uid="{00000000-0005-0000-0000-000000000000}"/>
    <cellStyle name="Comma_KART_NC" xfId="2" xr:uid="{00000000-0005-0000-0000-000001000000}"/>
    <cellStyle name="Currency_KART_NC" xfId="3" xr:uid="{00000000-0005-0000-0000-000002000000}"/>
    <cellStyle name="Lien hypertexte" xfId="7" builtinId="8"/>
    <cellStyle name="Milliers" xfId="6" builtinId="3"/>
    <cellStyle name="Normal" xfId="0" builtinId="0"/>
    <cellStyle name="Normal_Feuil1" xfId="4" xr:uid="{00000000-0005-0000-0000-000005000000}"/>
    <cellStyle name="Pourcentage" xfId="5" builtinId="5"/>
  </cellStyles>
  <dxfs count="0"/>
  <tableStyles count="0" defaultTableStyle="TableStyleMedium2" defaultPivotStyle="PivotStyleLight16"/>
  <colors>
    <mruColors>
      <color rgb="FFFFFFCC"/>
      <color rgb="FFFFFFFF"/>
      <color rgb="FFFFFF99"/>
      <color rgb="FFE27100"/>
      <color rgb="FFFF9933"/>
      <color rgb="FFFF9900"/>
      <color rgb="FFFFCC99"/>
      <color rgb="FFFFCC00"/>
      <color rgb="FF0000FF"/>
      <color rgb="FF99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75" b="1" i="0" u="none" strike="noStrike" baseline="0">
                <a:solidFill>
                  <a:srgbClr val="000000"/>
                </a:solidFill>
                <a:latin typeface="Arial"/>
                <a:ea typeface="Arial"/>
                <a:cs typeface="Arial"/>
              </a:defRPr>
            </a:pPr>
            <a:r>
              <a:rPr lang="fr-FR"/>
              <a:t>Volume et valeur de la production de viande bovine
 (gros bovins + veaux) en 2012 dans les principales régions</a:t>
            </a:r>
          </a:p>
        </c:rich>
      </c:tx>
      <c:overlay val="0"/>
      <c:spPr>
        <a:noFill/>
        <a:ln w="25400">
          <a:noFill/>
        </a:ln>
      </c:spPr>
    </c:title>
    <c:autoTitleDeleted val="0"/>
    <c:plotArea>
      <c:layout/>
      <c:barChart>
        <c:barDir val="bar"/>
        <c:grouping val="clustered"/>
        <c:varyColors val="0"/>
        <c:ser>
          <c:idx val="0"/>
          <c:order val="0"/>
          <c:spPr>
            <a:solidFill>
              <a:srgbClr val="9999FF"/>
            </a:solidFill>
            <a:ln w="12700">
              <a:solidFill>
                <a:srgbClr val="000000"/>
              </a:solidFill>
              <a:prstDash val="solid"/>
            </a:ln>
          </c:spPr>
          <c:invertIfNegative val="0"/>
          <c:dLbls>
            <c:dLbl>
              <c:idx val="0"/>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{1063F219-4EFD-4052-B059-F0BB557FA881}</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4-E87A-4530-BDA7-A8EB46691285}"/>
                </c:ext>
              </c:extLst>
            </c:dLbl>
            <c:dLbl>
              <c:idx val="1"/>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{2C75F93A-0B71-4716-8695-2F820E2BD1E5}</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5-E87A-4530-BDA7-A8EB46691285}"/>
                </c:ext>
              </c:extLst>
            </c:dLbl>
            <c:dLbl>
              <c:idx val="2"/>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{BAE09E11-9672-49F3-82A8-E6CD6C895BA1}</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6-E87A-4530-BDA7-A8EB46691285}"/>
                </c:ext>
              </c:extLst>
            </c:dLbl>
            <c:dLbl>
              <c:idx val="3"/>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{6DFCF825-BCD7-4333-9B86-DD538AAEAACB}</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7-E87A-4530-BDA7-A8EB46691285}"/>
                </c:ext>
              </c:extLst>
            </c:dLbl>
            <c:dLbl>
              <c:idx val="4"/>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{5BBCAF1A-35B6-479D-9C22-8BBE74B99522}</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8-E87A-4530-BDA7-A8EB46691285}"/>
                </c:ext>
              </c:extLst>
            </c:dLbl>
            <c:dLbl>
              <c:idx val="5"/>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{E73DE9C4-7470-4616-8F87-AA7219C88FFC}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9-E87A-4530-BDA7-A8EB46691285}"/>
                </c:ext>
              </c:extLst>
            </c:dLbl>
            <c:dLbl>
              <c:idx val="6"/>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{22E346A7-EE1E-413C-864C-863FF33D6552}</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A-E87A-4530-BDA7-A8EB46691285}"/>
                </c:ext>
              </c:extLst>
            </c:dLbl>
            <c:dLbl>
              <c:idx val="7"/>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{A9781349-F34A-4EE3-A91D-3BDA4860EDC4}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B-E87A-4530-BDA7-A8EB46691285}"/>
                </c:ext>
              </c:extLst>
            </c:dLbl>
            <c:dLbl>
              <c:idx val="8"/>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{928B4C42-EB76-45B4-9CA9-D9B8F93BC64B}</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3-E87A-4530-BDA7-A8EB46691285}"/>
                </c:ext>
              </c:extLst>
            </c:dLbl>
            <c:dLbl>
              <c:idx val="9"/>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{2618D5EC-5F3A-49AC-860E-5830727C413A}</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2-E87A-4530-BDA7-A8EB46691285}"/>
                </c:ext>
              </c:extLst>
            </c:dLbl>
            <c:dLbl>
              <c:idx val="10"/>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{3EC01B1C-C01F-4FE1-830C-B1E47D20A6D0}</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1-E87A-4530-BDA7-A8EB46691285}"/>
                </c:ext>
              </c:extLst>
            </c:dLbl>
            <c:dLbl>
              <c:idx val="11"/>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{AA3DBF44-CE57-446D-8F19-09F8996CD136}</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0-E87A-4530-BDA7-A8EB46691285}"/>
                </c:ext>
              </c:extLst>
            </c:dLbl>
            <c:spPr>
              <a:noFill/>
              <a:ln w="25400">
                <a:noFill/>
              </a:ln>
            </c:spPr>
            <c:txPr>
              <a:bodyPr wrap="square" lIns="38100" tIns="19050" rIns="38100" bIns="19050" anchor="ctr">
                <a:spAutoFit/>
              </a:bodyPr>
              <a:lstStyle/>
              <a:p>
                <a:pPr>
                  <a:defRPr sz="150" b="1" i="0" u="none" strike="noStrike" baseline="0">
                    <a:solidFill>
                      <a:srgbClr val="000000"/>
                    </a:solidFill>
                    <a:latin typeface="Arial Narrow"/>
                    <a:ea typeface="Arial Narrow"/>
                    <a:cs typeface="Arial Narrow"/>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Comptes et prod 2017'!#REF!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'F1 Comptes et prod 2017'!#REF!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'F1 Comptes et prod 2017'!#REF!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C-E87A-4530-BDA7-A8EB46691285}"/>
            </c:ext>
          </c:extLst>
        </c:ser>
        <c:ser>
          <c:idx val="1"/>
          <c:order val="1"/>
          <c:spPr>
            <a:solidFill>
              <a:srgbClr val="993366"/>
            </a:solidFill>
            <a:ln w="12700">
              <a:solidFill>
                <a:srgbClr val="000000"/>
              </a:solidFill>
              <a:prstDash val="solid"/>
            </a:ln>
          </c:spPr>
          <c:invertIfNegative val="0"/>
          <c:dLbls>
            <c:dLbl>
              <c:idx val="0"/>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{6A4C7487-EF52-4686-B989-DC18BB23BA4C}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1-E87A-4530-BDA7-A8EB46691285}"/>
                </c:ext>
              </c:extLst>
            </c:dLbl>
            <c:dLbl>
              <c:idx val="1"/>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{72497771-640F-48D1-835C-E66E1556DC7C}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2-E87A-4530-BDA7-A8EB46691285}"/>
                </c:ext>
              </c:extLst>
            </c:dLbl>
            <c:dLbl>
              <c:idx val="2"/>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{13ABE16F-EBA3-4458-A256-B67AF1ED3253}</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3-E87A-4530-BDA7-A8EB46691285}"/>
                </c:ext>
              </c:extLst>
            </c:dLbl>
            <c:dLbl>
              <c:idx val="3"/>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{342A1F53-559B-4465-B352-6AD94C316BB4}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4-E87A-4530-BDA7-A8EB46691285}"/>
                </c:ext>
              </c:extLst>
            </c:dLbl>
            <c:dLbl>
              <c:idx val="4"/>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{95B5332B-A22E-4BCB-9007-76480CCF3BD9}</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5-E87A-4530-BDA7-A8EB46691285}"/>
                </c:ext>
              </c:extLst>
            </c:dLbl>
            <c:dLbl>
              <c:idx val="5"/>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{F6E8A946-BCDA-449D-94B6-D4BCF459A194}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6-E87A-4530-BDA7-A8EB46691285}"/>
                </c:ext>
              </c:extLst>
            </c:dLbl>
            <c:dLbl>
              <c:idx val="6"/>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{9DA07640-A0CE-4B1A-9BB2-343E89B2E9C0}</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7-E87A-4530-BDA7-A8EB46691285}"/>
                </c:ext>
              </c:extLst>
            </c:dLbl>
            <c:dLbl>
              <c:idx val="7"/>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{8F8FFB36-F677-47C3-8D70-3C1661CA9884}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8-E87A-4530-BDA7-A8EB46691285}"/>
                </c:ext>
              </c:extLst>
            </c:dLbl>
            <c:dLbl>
              <c:idx val="8"/>
              <c:tx>
                <c:strRef>
                  <c:f>'F1 Comptes et prod 2017'!#REF!</c:f>
                  <c:strCache>
                    <c:ptCount val="1"/>
                    <c:pt idx="0">
                      <c:v>#REF!</c:v>
                    </c:pt>
                  </c:strCache>
                </c:strRef>
              </c:tx>
              <c:spPr>
                <a:noFill/>
                <a:ln w="25400">
                  <a:noFill/>
                </a:ln>
              </c:spPr>
              <c:txPr>
                <a:bodyPr/>
                <a:lstStyle/>
                <a:p>
                  <a:pPr>
                    <a:defRPr sz="15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{7467EBFC-DD94-45B5-8575-20CC94660B94}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0-E87A-4530-BDA7-A8EB46691285}"/>
                </c:ext>
              </c:extLst>
            </c:dLbl>
            <c:dLbl>
              <c:idx val="9"/>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{90C008F9-2E7B-4136-B59A-2F22F61D095F}</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F-E87A-4530-BDA7-A8EB46691285}"/>
                </c:ext>
              </c:extLst>
            </c:dLbl>
            <c:dLbl>
              <c:idx val="10"/>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{531F8CFD-6BA5-4F7C-B235-B2CB281D59AC}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E-E87A-4530-BDA7-A8EB46691285}"/>
                </c:ext>
              </c:extLst>
            </c:dLbl>
            <c:dLbl>
              <c:idx val="11"/>
              <c:tx>
                <c:strRef>
                  <c:f>'F1 Comptes et prod 2017'!#REF!</c:f>
                  <c:strCache>
                    <c:ptCount val="1"/>
                    <c:pt idx="0">
                      <c:v>#REF!</c:v>
                    </c:pt>
                  </c:strCache>
                </c:strRef>
              </c:tx>
              <c:spPr>
                <a:noFill/>
                <a:ln w="25400">
                  <a:noFill/>
                </a:ln>
              </c:spPr>
              <c:txPr>
                <a:bodyPr/>
                <a:lstStyle/>
                <a:p>
                  <a:pPr>
                    <a:defRPr sz="150" b="0" i="0" u="none" strike="noStrike" baseline="0">
                      <a:solidFill>
                        <a:srgbClr val="000000"/>
                      </a:solidFill>
                      <a:latin typeface="Arial"/>
                      <a:ea typeface="Arial"/>
                      <a:cs typeface="Arial"/>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{6BD52AE3-52C9-48EF-8C34-66D932D458A3}</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D-E87A-4530-BDA7-A8EB46691285}"/>
                </c:ext>
              </c:extLst>
            </c:dLbl>
            <c:spPr>
              <a:noFill/>
              <a:ln w="25400">
                <a:noFill/>
              </a:ln>
            </c:spPr>
            <c:txPr>
              <a:bodyPr wrap="square" lIns="38100" tIns="19050" rIns="38100" bIns="19050" anchor="ctr">
                <a:spAutoFit/>
              </a:bodyPr>
              <a:lstStyle/>
              <a:p>
                <a:pPr>
                  <a:defRPr sz="150" b="1" i="0" u="none" strike="noStrike" baseline="0">
                    <a:solidFill>
                      <a:srgbClr val="000000"/>
                    </a:solidFill>
                    <a:latin typeface="Arial Narrow"/>
                    <a:ea typeface="Arial Narrow"/>
                    <a:cs typeface="Arial Narrow"/>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Comptes et prod 2017'!#REF!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'F1 Comptes et prod 2017'!#REF!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'F1 Comptes et prod 2017'!#REF!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9-E87A-4530-BDA7-A8EB46691285}"/>
            </c:ext>
          </c:extLst>
        </c:ser>
        <c:dLbls>
          <c:showLegendKey val="0"/>
          <c:showVal val="0"/>
          <c:showCatName val="0"/>
          <c:showSerName val="0"/>
          <c:showPercent val="0"/>
          <c:showBubbleSize val="0"/>
        </c:dLbls>
        <c:gapWidth val="150"/>
        <c:axId val="317983888"/>
        <c:axId val="1"/>
      </c:barChart>
      <c:catAx>
        <c:axId val="317983888"/>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fr-FR"/>
          </a:p>
        </c:txPr>
        <c:crossAx val="1"/>
        <c:crosses val="autoZero"/>
        <c:auto val="1"/>
        <c:lblAlgn val="ctr"/>
        <c:lblOffset val="100"/>
        <c:tickLblSkip val="2"/>
        <c:tickMarkSkip val="1"/>
        <c:noMultiLvlLbl val="0"/>
      </c:catAx>
      <c:valAx>
        <c:axId val="1"/>
        <c:scaling>
          <c:orientation val="minMax"/>
        </c:scaling>
        <c:delete val="0"/>
        <c:axPos val="b"/>
        <c:title>
          <c:tx>
            <c:rich>
              <a:bodyPr/>
              <a:lstStyle/>
              <a:p>
                <a:pPr>
                  <a:defRPr sz="150" b="1" i="0" u="none" strike="noStrike" baseline="0">
                    <a:solidFill>
                      <a:srgbClr val="000000"/>
                    </a:solidFill>
                    <a:latin typeface="Arial"/>
                    <a:ea typeface="Arial"/>
                    <a:cs typeface="Arial"/>
                  </a:defRPr>
                </a:pPr>
                <a:r>
                  <a:rPr lang="fr-FR"/>
                  <a:t>Part de la région dans le total national</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150" b="0" i="0" u="none" strike="noStrike" baseline="0">
                <a:solidFill>
                  <a:srgbClr val="000000"/>
                </a:solidFill>
                <a:latin typeface="Arial Narrow"/>
                <a:ea typeface="Arial Narrow"/>
                <a:cs typeface="Arial Narrow"/>
              </a:defRPr>
            </a:pPr>
            <a:endParaRPr lang="fr-FR"/>
          </a:p>
        </c:txPr>
        <c:crossAx val="317983888"/>
        <c:crosses val="autoZero"/>
        <c:crossBetween val="between"/>
      </c:valAx>
      <c:spPr>
        <a:noFill/>
        <a:ln w="25400">
          <a:noFill/>
        </a:ln>
      </c:spPr>
    </c:plotArea>
    <c:legend>
      <c:legendPos val="r"/>
      <c:overlay val="0"/>
      <c:spPr>
        <a:solidFill>
          <a:srgbClr val="FFFFFF"/>
        </a:solidFill>
        <a:ln w="25400">
          <a:noFill/>
        </a:ln>
      </c:spPr>
      <c:txPr>
        <a:bodyPr/>
        <a:lstStyle/>
        <a:p>
          <a:pPr>
            <a:defRPr sz="920" b="0" i="0" u="none" strike="noStrike" baseline="0">
              <a:solidFill>
                <a:srgbClr val="000000"/>
              </a:solidFill>
              <a:latin typeface="Arial"/>
              <a:ea typeface="Arial"/>
              <a:cs typeface="Arial"/>
            </a:defRPr>
          </a:pPr>
          <a:endParaRPr lang="fr-FR"/>
        </a:p>
      </c:txPr>
    </c:legend>
    <c:plotVisOnly val="1"/>
    <c:dispBlanksAs val="gap"/>
    <c:showDLblsOverMax val="0"/>
  </c:chart>
  <c:spPr>
    <a:solidFill>
      <a:srgbClr val="FFFFFF"/>
    </a:solidFill>
    <a:ln w="6350">
      <a:noFill/>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446301635428356"/>
          <c:y val="0.15754004804573712"/>
          <c:w val="0.79764281873677068"/>
          <c:h val="0.58401639344262291"/>
        </c:manualLayout>
      </c:layout>
      <c:lineChart>
        <c:grouping val="standard"/>
        <c:varyColors val="0"/>
        <c:ser>
          <c:idx val="0"/>
          <c:order val="0"/>
          <c:tx>
            <c:strRef>
              <c:f>'Graphes 8 et 9. Tableau 1'!$B$31</c:f>
              <c:strCache>
                <c:ptCount val="1"/>
                <c:pt idx="0">
                  <c:v> RCAI par ETP non salariée (k€/ETPNS)</c:v>
                </c:pt>
              </c:strCache>
            </c:strRef>
          </c:tx>
          <c:spPr>
            <a:ln w="25400">
              <a:solidFill>
                <a:srgbClr val="FF0000"/>
              </a:solidFill>
              <a:prstDash val="sysDash"/>
            </a:ln>
          </c:spPr>
          <c:marker>
            <c:symbol val="none"/>
          </c:marker>
          <c:cat>
            <c:numRef>
              <c:f>'Graphes 8 et 9. Tableau 1'!$C$30:$F$30</c:f>
              <c:numCache>
                <c:formatCode>General</c:formatCode>
                <c:ptCount val="4"/>
                <c:pt idx="0">
                  <c:v>2020</c:v>
                </c:pt>
                <c:pt idx="1">
                  <c:v>2021</c:v>
                </c:pt>
                <c:pt idx="2">
                  <c:v>2022</c:v>
                </c:pt>
                <c:pt idx="3">
                  <c:v>2023</c:v>
                </c:pt>
              </c:numCache>
            </c:numRef>
          </c:cat>
          <c:val>
            <c:numRef>
              <c:f>'Graphes 8 et 9. Tableau 1'!$C$31:$F$31</c:f>
              <c:numCache>
                <c:formatCode>0.0</c:formatCode>
                <c:ptCount val="4"/>
                <c:pt idx="0">
                  <c:v>44.62</c:v>
                </c:pt>
                <c:pt idx="1">
                  <c:v>72.307000000000002</c:v>
                </c:pt>
                <c:pt idx="2">
                  <c:v>63.847000000000001</c:v>
                </c:pt>
                <c:pt idx="3">
                  <c:v>65.361000000000004</c:v>
                </c:pt>
              </c:numCache>
            </c:numRef>
          </c:val>
          <c:smooth val="0"/>
          <c:extLst>
            <c:ext xmlns:c16="http://schemas.microsoft.com/office/drawing/2014/chart" uri="{C3380CC4-5D6E-409C-BE32-E72D297353CC}">
              <c16:uniqueId val="{00000000-3009-4542-89DB-2CDE05D84412}"/>
            </c:ext>
          </c:extLst>
        </c:ser>
        <c:ser>
          <c:idx val="1"/>
          <c:order val="1"/>
          <c:tx>
            <c:strRef>
              <c:f>'Graphes 8 et 9. Tableau 1'!$B$32</c:f>
              <c:strCache>
                <c:ptCount val="1"/>
                <c:pt idx="0">
                  <c:v> Excédent brut d'exploitation (k€/ETP total)</c:v>
                </c:pt>
              </c:strCache>
            </c:strRef>
          </c:tx>
          <c:spPr>
            <a:ln w="25400">
              <a:solidFill>
                <a:srgbClr val="800000"/>
              </a:solidFill>
              <a:prstDash val="solid"/>
            </a:ln>
          </c:spPr>
          <c:marker>
            <c:symbol val="none"/>
          </c:marker>
          <c:cat>
            <c:numRef>
              <c:f>'Graphes 8 et 9. Tableau 1'!$C$30:$F$30</c:f>
              <c:numCache>
                <c:formatCode>General</c:formatCode>
                <c:ptCount val="4"/>
                <c:pt idx="0">
                  <c:v>2020</c:v>
                </c:pt>
                <c:pt idx="1">
                  <c:v>2021</c:v>
                </c:pt>
                <c:pt idx="2">
                  <c:v>2022</c:v>
                </c:pt>
                <c:pt idx="3">
                  <c:v>2023</c:v>
                </c:pt>
              </c:numCache>
            </c:numRef>
          </c:cat>
          <c:val>
            <c:numRef>
              <c:f>'Graphes 8 et 9. Tableau 1'!$C$32:$F$32</c:f>
              <c:numCache>
                <c:formatCode>0.0</c:formatCode>
                <c:ptCount val="4"/>
                <c:pt idx="0">
                  <c:v>24.047129186602874</c:v>
                </c:pt>
                <c:pt idx="1">
                  <c:v>34.287610619469028</c:v>
                </c:pt>
                <c:pt idx="2">
                  <c:v>33.125690021231421</c:v>
                </c:pt>
                <c:pt idx="3">
                  <c:v>35.369014084507043</c:v>
                </c:pt>
              </c:numCache>
            </c:numRef>
          </c:val>
          <c:smooth val="0"/>
          <c:extLst>
            <c:ext xmlns:c16="http://schemas.microsoft.com/office/drawing/2014/chart" uri="{C3380CC4-5D6E-409C-BE32-E72D297353CC}">
              <c16:uniqueId val="{00000001-3009-4542-89DB-2CDE05D84412}"/>
            </c:ext>
          </c:extLst>
        </c:ser>
        <c:ser>
          <c:idx val="2"/>
          <c:order val="2"/>
          <c:tx>
            <c:strRef>
              <c:f>'Graphes 8 et 9. Tableau 1'!$B$33</c:f>
              <c:strCache>
                <c:ptCount val="1"/>
                <c:pt idx="0">
                  <c:v> Valeur ajoutée (VAHF) (k€/ETP total)</c:v>
                </c:pt>
              </c:strCache>
            </c:strRef>
          </c:tx>
          <c:spPr>
            <a:ln w="25400">
              <a:solidFill>
                <a:srgbClr val="008000"/>
              </a:solidFill>
              <a:prstDash val="solid"/>
            </a:ln>
          </c:spPr>
          <c:marker>
            <c:symbol val="none"/>
          </c:marker>
          <c:cat>
            <c:numRef>
              <c:f>'Graphes 8 et 9. Tableau 1'!$C$30:$F$30</c:f>
              <c:numCache>
                <c:formatCode>General</c:formatCode>
                <c:ptCount val="4"/>
                <c:pt idx="0">
                  <c:v>2020</c:v>
                </c:pt>
                <c:pt idx="1">
                  <c:v>2021</c:v>
                </c:pt>
                <c:pt idx="2">
                  <c:v>2022</c:v>
                </c:pt>
                <c:pt idx="3">
                  <c:v>2023</c:v>
                </c:pt>
              </c:numCache>
            </c:numRef>
          </c:cat>
          <c:val>
            <c:numRef>
              <c:f>'Graphes 8 et 9. Tableau 1'!$C$33:$F$33</c:f>
              <c:numCache>
                <c:formatCode>0.0</c:formatCode>
                <c:ptCount val="4"/>
                <c:pt idx="0">
                  <c:v>39.305741626794259</c:v>
                </c:pt>
                <c:pt idx="1">
                  <c:v>44.447123893805312</c:v>
                </c:pt>
                <c:pt idx="2">
                  <c:v>51.845859872611463</c:v>
                </c:pt>
                <c:pt idx="3">
                  <c:v>52.548826291079813</c:v>
                </c:pt>
              </c:numCache>
            </c:numRef>
          </c:val>
          <c:smooth val="0"/>
          <c:extLst>
            <c:ext xmlns:c16="http://schemas.microsoft.com/office/drawing/2014/chart" uri="{C3380CC4-5D6E-409C-BE32-E72D297353CC}">
              <c16:uniqueId val="{00000002-3009-4542-89DB-2CDE05D84412}"/>
            </c:ext>
          </c:extLst>
        </c:ser>
        <c:ser>
          <c:idx val="3"/>
          <c:order val="3"/>
          <c:tx>
            <c:strRef>
              <c:f>'Graphes 8 et 9. Tableau 1'!$B$34</c:f>
              <c:strCache>
                <c:ptCount val="1"/>
                <c:pt idx="0">
                  <c:v> Charges totales (k€/ETP total)</c:v>
                </c:pt>
              </c:strCache>
            </c:strRef>
          </c:tx>
          <c:spPr>
            <a:ln w="25400">
              <a:solidFill>
                <a:srgbClr val="FF6600"/>
              </a:solidFill>
              <a:prstDash val="solid"/>
            </a:ln>
          </c:spPr>
          <c:marker>
            <c:symbol val="none"/>
          </c:marker>
          <c:cat>
            <c:numRef>
              <c:f>'Graphes 8 et 9. Tableau 1'!$C$30:$F$30</c:f>
              <c:numCache>
                <c:formatCode>General</c:formatCode>
                <c:ptCount val="4"/>
                <c:pt idx="0">
                  <c:v>2020</c:v>
                </c:pt>
                <c:pt idx="1">
                  <c:v>2021</c:v>
                </c:pt>
                <c:pt idx="2">
                  <c:v>2022</c:v>
                </c:pt>
                <c:pt idx="3">
                  <c:v>2023</c:v>
                </c:pt>
              </c:numCache>
            </c:numRef>
          </c:cat>
          <c:val>
            <c:numRef>
              <c:f>'Graphes 8 et 9. Tableau 1'!$C$34:$F$34</c:f>
              <c:numCache>
                <c:formatCode>0.0</c:formatCode>
                <c:ptCount val="4"/>
                <c:pt idx="0">
                  <c:v>70.783971291866038</c:v>
                </c:pt>
                <c:pt idx="1">
                  <c:v>80.490044247787623</c:v>
                </c:pt>
                <c:pt idx="2">
                  <c:v>85.868152866242042</c:v>
                </c:pt>
                <c:pt idx="3">
                  <c:v>95.261267605633805</c:v>
                </c:pt>
              </c:numCache>
            </c:numRef>
          </c:val>
          <c:smooth val="0"/>
          <c:extLst>
            <c:ext xmlns:c16="http://schemas.microsoft.com/office/drawing/2014/chart" uri="{C3380CC4-5D6E-409C-BE32-E72D297353CC}">
              <c16:uniqueId val="{00000003-3009-4542-89DB-2CDE05D84412}"/>
            </c:ext>
          </c:extLst>
        </c:ser>
        <c:ser>
          <c:idx val="4"/>
          <c:order val="4"/>
          <c:tx>
            <c:strRef>
              <c:f>'Graphes 8 et 9. Tableau 1'!$B$35</c:f>
              <c:strCache>
                <c:ptCount val="1"/>
                <c:pt idx="0">
                  <c:v> Production de l'exercice (k€/ETP total</c:v>
                </c:pt>
              </c:strCache>
            </c:strRef>
          </c:tx>
          <c:spPr>
            <a:ln w="25400">
              <a:solidFill>
                <a:srgbClr val="800080"/>
              </a:solidFill>
              <a:prstDash val="solid"/>
            </a:ln>
          </c:spPr>
          <c:marker>
            <c:symbol val="none"/>
          </c:marker>
          <c:cat>
            <c:numRef>
              <c:f>'Graphes 8 et 9. Tableau 1'!$C$30:$F$30</c:f>
              <c:numCache>
                <c:formatCode>General</c:formatCode>
                <c:ptCount val="4"/>
                <c:pt idx="0">
                  <c:v>2020</c:v>
                </c:pt>
                <c:pt idx="1">
                  <c:v>2021</c:v>
                </c:pt>
                <c:pt idx="2">
                  <c:v>2022</c:v>
                </c:pt>
                <c:pt idx="3">
                  <c:v>2023</c:v>
                </c:pt>
              </c:numCache>
            </c:numRef>
          </c:cat>
          <c:val>
            <c:numRef>
              <c:f>'Graphes 8 et 9. Tableau 1'!$C$35:$F$35</c:f>
              <c:numCache>
                <c:formatCode>0.0</c:formatCode>
                <c:ptCount val="4"/>
                <c:pt idx="0">
                  <c:v>77.104066985645943</c:v>
                </c:pt>
                <c:pt idx="1">
                  <c:v>88.51548672566372</c:v>
                </c:pt>
                <c:pt idx="2">
                  <c:v>97.304033970276009</c:v>
                </c:pt>
                <c:pt idx="3">
                  <c:v>104.20023474178403</c:v>
                </c:pt>
              </c:numCache>
            </c:numRef>
          </c:val>
          <c:smooth val="0"/>
          <c:extLst>
            <c:ext xmlns:c16="http://schemas.microsoft.com/office/drawing/2014/chart" uri="{C3380CC4-5D6E-409C-BE32-E72D297353CC}">
              <c16:uniqueId val="{00000004-3009-4542-89DB-2CDE05D84412}"/>
            </c:ext>
          </c:extLst>
        </c:ser>
        <c:ser>
          <c:idx val="5"/>
          <c:order val="5"/>
          <c:tx>
            <c:strRef>
              <c:f>'Graphes 8 et 9. Tableau 1'!$B$36</c:f>
              <c:strCache>
                <c:ptCount val="1"/>
                <c:pt idx="0">
                  <c:v> Production brute yc subventions d'exploitation (k€/ETP total)</c:v>
                </c:pt>
              </c:strCache>
            </c:strRef>
          </c:tx>
          <c:spPr>
            <a:ln w="25400">
              <a:solidFill>
                <a:srgbClr val="0000FF"/>
              </a:solidFill>
              <a:prstDash val="solid"/>
            </a:ln>
          </c:spPr>
          <c:marker>
            <c:symbol val="none"/>
          </c:marker>
          <c:cat>
            <c:numRef>
              <c:f>'Graphes 8 et 9. Tableau 1'!$C$30:$F$30</c:f>
              <c:numCache>
                <c:formatCode>General</c:formatCode>
                <c:ptCount val="4"/>
                <c:pt idx="0">
                  <c:v>2020</c:v>
                </c:pt>
                <c:pt idx="1">
                  <c:v>2021</c:v>
                </c:pt>
                <c:pt idx="2">
                  <c:v>2022</c:v>
                </c:pt>
                <c:pt idx="3">
                  <c:v>2023</c:v>
                </c:pt>
              </c:numCache>
            </c:numRef>
          </c:cat>
          <c:val>
            <c:numRef>
              <c:f>'Graphes 8 et 9. Tableau 1'!$C$36:$F$36</c:f>
              <c:numCache>
                <c:formatCode>0.0</c:formatCode>
                <c:ptCount val="4"/>
                <c:pt idx="0">
                  <c:v>81.75933014354068</c:v>
                </c:pt>
                <c:pt idx="1">
                  <c:v>99.99690265486727</c:v>
                </c:pt>
                <c:pt idx="2">
                  <c:v>102.12484076433121</c:v>
                </c:pt>
                <c:pt idx="3">
                  <c:v>110.7593896713615</c:v>
                </c:pt>
              </c:numCache>
            </c:numRef>
          </c:val>
          <c:smooth val="0"/>
          <c:extLst>
            <c:ext xmlns:c16="http://schemas.microsoft.com/office/drawing/2014/chart" uri="{C3380CC4-5D6E-409C-BE32-E72D297353CC}">
              <c16:uniqueId val="{00000005-3009-4542-89DB-2CDE05D84412}"/>
            </c:ext>
          </c:extLst>
        </c:ser>
        <c:dLbls>
          <c:showLegendKey val="0"/>
          <c:showVal val="0"/>
          <c:showCatName val="0"/>
          <c:showSerName val="0"/>
          <c:showPercent val="0"/>
          <c:showBubbleSize val="0"/>
        </c:dLbls>
        <c:smooth val="0"/>
        <c:axId val="372376960"/>
        <c:axId val="1"/>
      </c:lineChart>
      <c:catAx>
        <c:axId val="37237696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endParaRPr lang="fr-FR"/>
          </a:p>
        </c:txPr>
        <c:crossAx val="1"/>
        <c:crosses val="autoZero"/>
        <c:auto val="1"/>
        <c:lblAlgn val="ctr"/>
        <c:lblOffset val="100"/>
        <c:tickLblSkip val="1"/>
        <c:tickMarkSkip val="1"/>
        <c:noMultiLvlLbl val="0"/>
      </c:catAx>
      <c:valAx>
        <c:axId val="1"/>
        <c:scaling>
          <c:orientation val="minMax"/>
          <c:max val="120"/>
          <c:min val="0"/>
        </c:scaling>
        <c:delete val="0"/>
        <c:axPos val="l"/>
        <c:majorGridlines>
          <c:spPr>
            <a:ln w="3175">
              <a:solidFill>
                <a:srgbClr val="808080"/>
              </a:solidFill>
              <a:prstDash val="sysDash"/>
            </a:ln>
          </c:spPr>
        </c:majorGridlines>
        <c:title>
          <c:tx>
            <c:rich>
              <a:bodyPr rot="0" vert="horz"/>
              <a:lstStyle/>
              <a:p>
                <a:pPr lvl="1" algn="ctr" rtl="0">
                  <a:defRPr sz="950" b="1" i="0" u="none" strike="noStrike" kern="1200"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r>
                  <a:rPr lang="fr-FR" sz="950" baseline="0">
                    <a:latin typeface="Open Sans" panose="020B0606030504020204" pitchFamily="34" charset="0"/>
                    <a:ea typeface="Open Sans" panose="020B0606030504020204" pitchFamily="34" charset="0"/>
                    <a:cs typeface="Open Sans" panose="020B0606030504020204" pitchFamily="34" charset="0"/>
                  </a:rPr>
                  <a:t>en millers d'euros</a:t>
                </a:r>
              </a:p>
              <a:p>
                <a:pPr lvl="1" algn="ctr" rtl="0">
                  <a:defRPr sz="950" b="1" i="0" u="none" strike="noStrike" kern="1200"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r>
                  <a:rPr lang="fr-FR" sz="950" baseline="0">
                    <a:latin typeface="Open Sans" panose="020B0606030504020204" pitchFamily="34" charset="0"/>
                    <a:ea typeface="Open Sans" panose="020B0606030504020204" pitchFamily="34" charset="0"/>
                    <a:cs typeface="Open Sans" panose="020B0606030504020204" pitchFamily="34" charset="0"/>
                  </a:rPr>
                  <a:t> par ETP total </a:t>
                </a:r>
              </a:p>
              <a:p>
                <a:pPr lvl="1" algn="ctr" rtl="0">
                  <a:defRPr sz="950" b="1" i="0" u="none" strike="noStrike" kern="1200"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r>
                  <a:rPr lang="fr-FR" sz="950" baseline="0">
                    <a:latin typeface="Open Sans" panose="020B0606030504020204" pitchFamily="34" charset="0"/>
                    <a:ea typeface="Open Sans" panose="020B0606030504020204" pitchFamily="34" charset="0"/>
                    <a:cs typeface="Open Sans" panose="020B0606030504020204" pitchFamily="34" charset="0"/>
                  </a:rPr>
                  <a:t>(sauf RCAI : par ETPNS)</a:t>
                </a:r>
              </a:p>
            </c:rich>
          </c:tx>
          <c:layout>
            <c:manualLayout>
              <c:xMode val="edge"/>
              <c:yMode val="edge"/>
              <c:x val="0.13830786626893443"/>
              <c:y val="1.6408405232572205E-3"/>
            </c:manualLayout>
          </c:layout>
          <c:overlay val="0"/>
          <c:spPr>
            <a:solidFill>
              <a:schemeClr val="bg1"/>
            </a:solid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025" b="1"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endParaRPr lang="fr-FR"/>
          </a:p>
        </c:txPr>
        <c:crossAx val="372376960"/>
        <c:crosses val="autoZero"/>
        <c:crossBetween val="between"/>
      </c:valAx>
      <c:spPr>
        <a:noFill/>
        <a:ln w="3175">
          <a:noFill/>
          <a:prstDash val="solid"/>
        </a:ln>
      </c:spPr>
    </c:plotArea>
    <c:plotVisOnly val="1"/>
    <c:dispBlanksAs val="gap"/>
    <c:showDLblsOverMax val="0"/>
  </c:chart>
  <c:spPr>
    <a:noFill/>
    <a:ln w="6350">
      <a:noFill/>
    </a:ln>
  </c:spPr>
  <c:txPr>
    <a:bodyPr/>
    <a:lstStyle/>
    <a:p>
      <a:pPr>
        <a:defRPr sz="10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41072489545792662"/>
          <c:y val="0.27142669179033346"/>
          <c:w val="0.18737257940210231"/>
          <c:h val="0.46744050259432457"/>
        </c:manualLayout>
      </c:layout>
      <c:pieChart>
        <c:varyColors val="1"/>
        <c:ser>
          <c:idx val="0"/>
          <c:order val="0"/>
          <c:spPr>
            <a:solidFill>
              <a:srgbClr val="9999FF"/>
            </a:solidFill>
            <a:ln w="12700">
              <a:solidFill>
                <a:srgbClr val="000000"/>
              </a:solidFill>
              <a:prstDash val="solid"/>
            </a:ln>
          </c:spPr>
          <c:dPt>
            <c:idx val="0"/>
            <c:bubble3D val="0"/>
            <c:extLst>
              <c:ext xmlns:c16="http://schemas.microsoft.com/office/drawing/2014/chart" uri="{C3380CC4-5D6E-409C-BE32-E72D297353CC}">
                <c16:uniqueId val="{00000000-113B-407B-B6F6-6AA23A5B20B2}"/>
              </c:ext>
            </c:extLst>
          </c:dPt>
          <c:dPt>
            <c:idx val="1"/>
            <c:bubble3D val="0"/>
            <c:spPr>
              <a:solidFill>
                <a:srgbClr val="993366"/>
              </a:solidFill>
              <a:ln w="12700">
                <a:solidFill>
                  <a:srgbClr val="000000"/>
                </a:solidFill>
                <a:prstDash val="solid"/>
              </a:ln>
            </c:spPr>
            <c:extLst>
              <c:ext xmlns:c16="http://schemas.microsoft.com/office/drawing/2014/chart" uri="{C3380CC4-5D6E-409C-BE32-E72D297353CC}">
                <c16:uniqueId val="{00000001-113B-407B-B6F6-6AA23A5B20B2}"/>
              </c:ext>
            </c:extLst>
          </c:dPt>
          <c:dPt>
            <c:idx val="2"/>
            <c:bubble3D val="0"/>
            <c:spPr>
              <a:solidFill>
                <a:srgbClr val="FFFFCC"/>
              </a:solidFill>
              <a:ln w="12700">
                <a:solidFill>
                  <a:srgbClr val="000000"/>
                </a:solidFill>
                <a:prstDash val="solid"/>
              </a:ln>
            </c:spPr>
            <c:extLst>
              <c:ext xmlns:c16="http://schemas.microsoft.com/office/drawing/2014/chart" uri="{C3380CC4-5D6E-409C-BE32-E72D297353CC}">
                <c16:uniqueId val="{00000002-113B-407B-B6F6-6AA23A5B20B2}"/>
              </c:ext>
            </c:extLst>
          </c:dPt>
          <c:dPt>
            <c:idx val="3"/>
            <c:bubble3D val="0"/>
            <c:spPr>
              <a:solidFill>
                <a:srgbClr val="CCFFFF"/>
              </a:solidFill>
              <a:ln w="12700">
                <a:solidFill>
                  <a:srgbClr val="000000"/>
                </a:solidFill>
                <a:prstDash val="solid"/>
              </a:ln>
            </c:spPr>
            <c:extLst>
              <c:ext xmlns:c16="http://schemas.microsoft.com/office/drawing/2014/chart" uri="{C3380CC4-5D6E-409C-BE32-E72D297353CC}">
                <c16:uniqueId val="{00000003-113B-407B-B6F6-6AA23A5B20B2}"/>
              </c:ext>
            </c:extLst>
          </c:dPt>
          <c:dPt>
            <c:idx val="4"/>
            <c:bubble3D val="0"/>
            <c:spPr>
              <a:solidFill>
                <a:srgbClr val="660066"/>
              </a:solidFill>
              <a:ln w="12700">
                <a:solidFill>
                  <a:srgbClr val="000000"/>
                </a:solidFill>
                <a:prstDash val="solid"/>
              </a:ln>
            </c:spPr>
            <c:extLst>
              <c:ext xmlns:c16="http://schemas.microsoft.com/office/drawing/2014/chart" uri="{C3380CC4-5D6E-409C-BE32-E72D297353CC}">
                <c16:uniqueId val="{00000004-113B-407B-B6F6-6AA23A5B20B2}"/>
              </c:ext>
            </c:extLst>
          </c:dPt>
          <c:dPt>
            <c:idx val="5"/>
            <c:bubble3D val="0"/>
            <c:spPr>
              <a:solidFill>
                <a:srgbClr val="FF8080"/>
              </a:solidFill>
              <a:ln w="12700">
                <a:solidFill>
                  <a:srgbClr val="000000"/>
                </a:solidFill>
                <a:prstDash val="solid"/>
              </a:ln>
            </c:spPr>
            <c:extLst>
              <c:ext xmlns:c16="http://schemas.microsoft.com/office/drawing/2014/chart" uri="{C3380CC4-5D6E-409C-BE32-E72D297353CC}">
                <c16:uniqueId val="{00000005-113B-407B-B6F6-6AA23A5B20B2}"/>
              </c:ext>
            </c:extLst>
          </c:dPt>
          <c:dPt>
            <c:idx val="6"/>
            <c:bubble3D val="0"/>
            <c:spPr>
              <a:solidFill>
                <a:srgbClr val="0066CC"/>
              </a:solidFill>
              <a:ln w="12700">
                <a:solidFill>
                  <a:srgbClr val="000000"/>
                </a:solidFill>
                <a:prstDash val="solid"/>
              </a:ln>
            </c:spPr>
            <c:extLst>
              <c:ext xmlns:c16="http://schemas.microsoft.com/office/drawing/2014/chart" uri="{C3380CC4-5D6E-409C-BE32-E72D297353CC}">
                <c16:uniqueId val="{00000006-113B-407B-B6F6-6AA23A5B20B2}"/>
              </c:ext>
            </c:extLst>
          </c:dPt>
          <c:dPt>
            <c:idx val="7"/>
            <c:bubble3D val="0"/>
            <c:spPr>
              <a:solidFill>
                <a:srgbClr val="CCCCFF"/>
              </a:solidFill>
              <a:ln w="12700">
                <a:solidFill>
                  <a:srgbClr val="000000"/>
                </a:solidFill>
                <a:prstDash val="solid"/>
              </a:ln>
            </c:spPr>
            <c:extLst>
              <c:ext xmlns:c16="http://schemas.microsoft.com/office/drawing/2014/chart" uri="{C3380CC4-5D6E-409C-BE32-E72D297353CC}">
                <c16:uniqueId val="{00000007-113B-407B-B6F6-6AA23A5B20B2}"/>
              </c:ext>
            </c:extLst>
          </c:dPt>
          <c:dPt>
            <c:idx val="8"/>
            <c:bubble3D val="0"/>
            <c:spPr>
              <a:solidFill>
                <a:srgbClr val="000080"/>
              </a:solidFill>
              <a:ln w="12700">
                <a:solidFill>
                  <a:srgbClr val="000000"/>
                </a:solidFill>
                <a:prstDash val="solid"/>
              </a:ln>
            </c:spPr>
            <c:extLst>
              <c:ext xmlns:c16="http://schemas.microsoft.com/office/drawing/2014/chart" uri="{C3380CC4-5D6E-409C-BE32-E72D297353CC}">
                <c16:uniqueId val="{00000008-113B-407B-B6F6-6AA23A5B20B2}"/>
              </c:ext>
            </c:extLst>
          </c:dPt>
          <c:dPt>
            <c:idx val="9"/>
            <c:bubble3D val="0"/>
            <c:spPr>
              <a:solidFill>
                <a:srgbClr val="FF00FF"/>
              </a:solidFill>
              <a:ln w="12700">
                <a:solidFill>
                  <a:srgbClr val="000000"/>
                </a:solidFill>
                <a:prstDash val="solid"/>
              </a:ln>
            </c:spPr>
            <c:extLst>
              <c:ext xmlns:c16="http://schemas.microsoft.com/office/drawing/2014/chart" uri="{C3380CC4-5D6E-409C-BE32-E72D297353CC}">
                <c16:uniqueId val="{00000009-113B-407B-B6F6-6AA23A5B20B2}"/>
              </c:ext>
            </c:extLst>
          </c:dPt>
          <c:dLbls>
            <c:dLbl>
              <c:idx val="0"/>
              <c:layout>
                <c:manualLayout>
                  <c:x val="0.19071544618552427"/>
                  <c:y val="-1.9784015107704517E-2"/>
                </c:manualLayout>
              </c:layout>
              <c:tx>
                <c:rich>
                  <a:bodyPr wrap="square" lIns="38100" tIns="19050" rIns="38100" bIns="19050" anchor="ctr">
                    <a:noAutofit/>
                  </a:bodyPr>
                  <a:lstStyle/>
                  <a:p>
                    <a:pPr>
                      <a:defRPr>
                        <a:latin typeface="Marianne" panose="02000000000000000000" pitchFamily="50" charset="0"/>
                      </a:defRPr>
                    </a:pPr>
                    <a:fld id="{4BED0598-2804-4579-BCED-B36D99C306C9}" type="CATEGORYNAME">
                      <a:rPr lang="en-US">
                        <a:latin typeface="Marianne" panose="02000000000000000000" pitchFamily="50" charset="0"/>
                      </a:rPr>
                      <a:pPr>
                        <a:defRPr>
                          <a:latin typeface="Marianne" panose="02000000000000000000" pitchFamily="50" charset="0"/>
                        </a:defRPr>
                      </a:pPr>
                      <a:t>[NOM DE CATÉGORIE]</a:t>
                    </a:fld>
                    <a:r>
                      <a:rPr lang="en-US">
                        <a:latin typeface="Marianne" panose="02000000000000000000" pitchFamily="50" charset="0"/>
                      </a:rPr>
                      <a:t> </a:t>
                    </a:r>
                    <a:r>
                      <a:rPr lang="en-US" baseline="0">
                        <a:latin typeface="Marianne" panose="02000000000000000000" pitchFamily="50" charset="0"/>
                      </a:rPr>
                      <a:t> </a:t>
                    </a:r>
                    <a:fld id="{9E7A39F4-7E9D-4B22-94B1-EDBF2261FF0F}" type="PERCENTAGE">
                      <a:rPr lang="en-US" baseline="0">
                        <a:latin typeface="Marianne" panose="02000000000000000000" pitchFamily="50" charset="0"/>
                      </a:rPr>
                      <a:pPr>
                        <a:defRPr>
                          <a:latin typeface="Marianne" panose="02000000000000000000" pitchFamily="50" charset="0"/>
                        </a:defRPr>
                      </a:pPr>
                      <a:t>[POURCENTAGE]</a:t>
                    </a:fld>
                    <a:endParaRPr lang="en-US" baseline="0">
                      <a:latin typeface="Marianne" panose="02000000000000000000" pitchFamily="50" charset="0"/>
                    </a:endParaRPr>
                  </a:p>
                </c:rich>
              </c:tx>
              <c:numFmt formatCode="0.0\ %" sourceLinked="0"/>
              <c:spPr>
                <a:noFill/>
                <a:ln w="25400">
                  <a:noFill/>
                </a:ln>
              </c:spPr>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30887858541869062"/>
                      <c:h val="0.26272810494424131"/>
                    </c:manualLayout>
                  </c15:layout>
                  <c15:dlblFieldTable/>
                  <c15:showDataLabelsRange val="0"/>
                </c:ext>
                <c:ext xmlns:c16="http://schemas.microsoft.com/office/drawing/2014/chart" uri="{C3380CC4-5D6E-409C-BE32-E72D297353CC}">
                  <c16:uniqueId val="{00000000-113B-407B-B6F6-6AA23A5B20B2}"/>
                </c:ext>
              </c:extLst>
            </c:dLbl>
            <c:dLbl>
              <c:idx val="1"/>
              <c:layout>
                <c:manualLayout>
                  <c:x val="5.0347628127289025E-2"/>
                  <c:y val="-1.7433121150262857E-2"/>
                </c:manualLayout>
              </c:layout>
              <c:tx>
                <c:rich>
                  <a:bodyPr/>
                  <a:lstStyle/>
                  <a:p>
                    <a:fld id="{D7249929-9DF1-460B-BD4E-883A676083E0}" type="CATEGORYNAME">
                      <a:rPr lang="en-US"/>
                      <a:pPr/>
                      <a:t>[NOM DE CATÉGORIE]</a:t>
                    </a:fld>
                    <a:r>
                      <a:rPr lang="en-US"/>
                      <a:t>  </a:t>
                    </a:r>
                    <a:r>
                      <a:rPr lang="en-US" baseline="0"/>
                      <a:t> </a:t>
                    </a:r>
                    <a:fld id="{E27FBD13-DA88-4614-A387-3F75E7123669}"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1-113B-407B-B6F6-6AA23A5B20B2}"/>
                </c:ext>
              </c:extLst>
            </c:dLbl>
            <c:dLbl>
              <c:idx val="2"/>
              <c:layout>
                <c:manualLayout>
                  <c:x val="0.11802061005006054"/>
                  <c:y val="2.2639918500481453E-2"/>
                </c:manualLayout>
              </c:layout>
              <c:tx>
                <c:rich>
                  <a:bodyPr/>
                  <a:lstStyle/>
                  <a:p>
                    <a:fld id="{1515B08D-516B-4D4E-B463-9E5ED3C8790F}" type="CATEGORYNAME">
                      <a:rPr lang="en-US"/>
                      <a:pPr/>
                      <a:t>[NOM DE CATÉGORIE]</a:t>
                    </a:fld>
                    <a:r>
                      <a:rPr lang="en-US"/>
                      <a:t>  </a:t>
                    </a:r>
                    <a:r>
                      <a:rPr lang="en-US" baseline="0"/>
                      <a:t> </a:t>
                    </a:r>
                    <a:fld id="{75B2FE7B-91FD-4E54-9199-3FCDB3970DCB}"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742232395366051"/>
                      <c:h val="0.17625282998981256"/>
                    </c:manualLayout>
                  </c15:layout>
                  <c15:dlblFieldTable/>
                  <c15:showDataLabelsRange val="0"/>
                </c:ext>
                <c:ext xmlns:c16="http://schemas.microsoft.com/office/drawing/2014/chart" uri="{C3380CC4-5D6E-409C-BE32-E72D297353CC}">
                  <c16:uniqueId val="{00000002-113B-407B-B6F6-6AA23A5B20B2}"/>
                </c:ext>
              </c:extLst>
            </c:dLbl>
            <c:dLbl>
              <c:idx val="3"/>
              <c:layout>
                <c:manualLayout>
                  <c:x val="0.1019836791900003"/>
                  <c:y val="0.1169267854980276"/>
                </c:manualLayout>
              </c:layout>
              <c:tx>
                <c:rich>
                  <a:bodyPr/>
                  <a:lstStyle/>
                  <a:p>
                    <a:fld id="{4180A195-0887-4F01-A94E-BC1791590E55}" type="CATEGORYNAME">
                      <a:rPr lang="en-US"/>
                      <a:pPr/>
                      <a:t>[NOM DE CATÉGORIE]</a:t>
                    </a:fld>
                    <a:r>
                      <a:rPr lang="en-US"/>
                      <a:t>  </a:t>
                    </a:r>
                    <a:r>
                      <a:rPr lang="en-US" baseline="0"/>
                      <a:t> </a:t>
                    </a:r>
                    <a:fld id="{989FE0C1-701D-4231-834F-B7085A098150}"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8747263604776085"/>
                      <c:h val="0.23057118416859981"/>
                    </c:manualLayout>
                  </c15:layout>
                  <c15:dlblFieldTable/>
                  <c15:showDataLabelsRange val="0"/>
                </c:ext>
                <c:ext xmlns:c16="http://schemas.microsoft.com/office/drawing/2014/chart" uri="{C3380CC4-5D6E-409C-BE32-E72D297353CC}">
                  <c16:uniqueId val="{00000003-113B-407B-B6F6-6AA23A5B20B2}"/>
                </c:ext>
              </c:extLst>
            </c:dLbl>
            <c:dLbl>
              <c:idx val="4"/>
              <c:layout>
                <c:manualLayout>
                  <c:x val="3.0377819471734877E-2"/>
                  <c:y val="0.13709418199116111"/>
                </c:manualLayout>
              </c:layout>
              <c:tx>
                <c:rich>
                  <a:bodyPr/>
                  <a:lstStyle/>
                  <a:p>
                    <a:fld id="{9C13F092-5E5B-492F-93F4-D1B842781362}" type="CATEGORYNAME">
                      <a:rPr lang="en-US"/>
                      <a:pPr/>
                      <a:t>[NOM DE CATÉGORIE]</a:t>
                    </a:fld>
                    <a:r>
                      <a:rPr lang="en-US"/>
                      <a:t>  </a:t>
                    </a:r>
                    <a:r>
                      <a:rPr lang="en-US" baseline="0"/>
                      <a:t> </a:t>
                    </a:r>
                    <a:fld id="{1F27894C-DA5D-47A2-AB23-A6AD7A2EB3F7}"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8181171965665325"/>
                      <c:h val="0.17625282998981256"/>
                    </c:manualLayout>
                  </c15:layout>
                  <c15:dlblFieldTable/>
                  <c15:showDataLabelsRange val="0"/>
                </c:ext>
                <c:ext xmlns:c16="http://schemas.microsoft.com/office/drawing/2014/chart" uri="{C3380CC4-5D6E-409C-BE32-E72D297353CC}">
                  <c16:uniqueId val="{00000004-113B-407B-B6F6-6AA23A5B20B2}"/>
                </c:ext>
              </c:extLst>
            </c:dLbl>
            <c:dLbl>
              <c:idx val="5"/>
              <c:layout>
                <c:manualLayout>
                  <c:x val="-0.24237311640176787"/>
                  <c:y val="9.0839575568711473E-2"/>
                </c:manualLayout>
              </c:layout>
              <c:tx>
                <c:rich>
                  <a:bodyPr/>
                  <a:lstStyle/>
                  <a:p>
                    <a:fld id="{81F7A4FD-D2AE-4818-B056-65A289294753}" type="CATEGORYNAME">
                      <a:rPr lang="en-US"/>
                      <a:pPr/>
                      <a:t>[NOM DE CATÉGORIE]</a:t>
                    </a:fld>
                    <a:r>
                      <a:rPr lang="en-US"/>
                      <a:t>  </a:t>
                    </a:r>
                    <a:r>
                      <a:rPr lang="en-US" baseline="0"/>
                      <a:t> </a:t>
                    </a:r>
                    <a:fld id="{234B6349-2368-449D-9961-D10066201BA0}"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7257633172806528"/>
                      <c:h val="0.17625282998981256"/>
                    </c:manualLayout>
                  </c15:layout>
                  <c15:dlblFieldTable/>
                  <c15:showDataLabelsRange val="0"/>
                </c:ext>
                <c:ext xmlns:c16="http://schemas.microsoft.com/office/drawing/2014/chart" uri="{C3380CC4-5D6E-409C-BE32-E72D297353CC}">
                  <c16:uniqueId val="{00000005-113B-407B-B6F6-6AA23A5B20B2}"/>
                </c:ext>
              </c:extLst>
            </c:dLbl>
            <c:dLbl>
              <c:idx val="6"/>
              <c:layout>
                <c:manualLayout>
                  <c:x val="-3.4665428187490299E-2"/>
                  <c:y val="-8.7732023572041351E-3"/>
                </c:manualLayout>
              </c:layout>
              <c:tx>
                <c:rich>
                  <a:bodyPr/>
                  <a:lstStyle/>
                  <a:p>
                    <a:fld id="{65939928-9897-46C3-A2FB-0FF4A93D9B31}" type="CATEGORYNAME">
                      <a:rPr lang="en-US"/>
                      <a:pPr/>
                      <a:t>[NOM DE CATÉGORIE]</a:t>
                    </a:fld>
                    <a:r>
                      <a:rPr lang="en-US"/>
                      <a:t>  </a:t>
                    </a:r>
                    <a:r>
                      <a:rPr lang="en-US" baseline="0"/>
                      <a:t> </a:t>
                    </a:r>
                    <a:fld id="{FB069BFB-4DB8-475C-A7EC-CEB4A9501F2F}"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6-113B-407B-B6F6-6AA23A5B20B2}"/>
                </c:ext>
              </c:extLst>
            </c:dLbl>
            <c:dLbl>
              <c:idx val="7"/>
              <c:layout>
                <c:manualLayout>
                  <c:x val="-6.4611641498522582E-2"/>
                  <c:y val="0.11919095185029943"/>
                </c:manualLayout>
              </c:layout>
              <c:tx>
                <c:rich>
                  <a:bodyPr/>
                  <a:lstStyle/>
                  <a:p>
                    <a:fld id="{E68AFE53-20B8-4BD8-AA5D-5A488AB169EB}" type="CATEGORYNAME">
                      <a:rPr lang="en-US"/>
                      <a:pPr/>
                      <a:t>[NOM DE CATÉGORIE]</a:t>
                    </a:fld>
                    <a:r>
                      <a:rPr lang="en-US"/>
                      <a:t>  </a:t>
                    </a:r>
                    <a:r>
                      <a:rPr lang="en-US" baseline="0"/>
                      <a:t> </a:t>
                    </a:r>
                    <a:fld id="{61D1FF12-17F3-4404-975F-8B582CDF4699}"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6911192133584039"/>
                      <c:h val="0.12193412680657789"/>
                    </c:manualLayout>
                  </c15:layout>
                  <c15:dlblFieldTable/>
                  <c15:showDataLabelsRange val="0"/>
                </c:ext>
                <c:ext xmlns:c16="http://schemas.microsoft.com/office/drawing/2014/chart" uri="{C3380CC4-5D6E-409C-BE32-E72D297353CC}">
                  <c16:uniqueId val="{00000007-113B-407B-B6F6-6AA23A5B20B2}"/>
                </c:ext>
              </c:extLst>
            </c:dLbl>
            <c:dLbl>
              <c:idx val="8"/>
              <c:layout>
                <c:manualLayout>
                  <c:x val="-0.17565255646097444"/>
                  <c:y val="-1.0091114591073255E-2"/>
                </c:manualLayout>
              </c:layout>
              <c:tx>
                <c:rich>
                  <a:bodyPr/>
                  <a:lstStyle/>
                  <a:p>
                    <a:fld id="{823D4AC9-83AD-451B-BD5A-03E6ADB166D3}" type="CATEGORYNAME">
                      <a:rPr lang="en-US"/>
                      <a:pPr/>
                      <a:t>[NOM DE CATÉGORIE]</a:t>
                    </a:fld>
                    <a:endParaRPr lang="en-US"/>
                  </a:p>
                  <a:p>
                    <a:r>
                      <a:rPr lang="en-US" baseline="0"/>
                      <a:t> </a:t>
                    </a:r>
                    <a:fld id="{E2313E21-A3DD-467B-B583-FCEB5730EB91}"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layout>
                    <c:manualLayout>
                      <c:w val="0.22066897994229967"/>
                      <c:h val="0.12193412680657789"/>
                    </c:manualLayout>
                  </c15:layout>
                  <c15:dlblFieldTable/>
                  <c15:showDataLabelsRange val="0"/>
                </c:ext>
                <c:ext xmlns:c16="http://schemas.microsoft.com/office/drawing/2014/chart" uri="{C3380CC4-5D6E-409C-BE32-E72D297353CC}">
                  <c16:uniqueId val="{00000008-113B-407B-B6F6-6AA23A5B20B2}"/>
                </c:ext>
              </c:extLst>
            </c:dLbl>
            <c:dLbl>
              <c:idx val="9"/>
              <c:layout>
                <c:manualLayout>
                  <c:x val="8.486343220021118E-3"/>
                  <c:y val="-0.12111501336861535"/>
                </c:manualLayout>
              </c:layout>
              <c:tx>
                <c:rich>
                  <a:bodyPr/>
                  <a:lstStyle/>
                  <a:p>
                    <a:fld id="{A4CD5410-0F12-4855-8B51-4478CD3A7651}" type="CATEGORYNAME">
                      <a:rPr lang="en-US"/>
                      <a:pPr/>
                      <a:t>[NOM DE CATÉGORIE]</a:t>
                    </a:fld>
                    <a:r>
                      <a:rPr lang="en-US"/>
                      <a:t>  </a:t>
                    </a:r>
                    <a:r>
                      <a:rPr lang="en-US" baseline="0"/>
                      <a:t> </a:t>
                    </a:r>
                    <a:fld id="{BA03CB70-12C4-4981-8534-0F9135059742}" type="PERCENTAGE">
                      <a:rPr lang="en-US" baseline="0"/>
                      <a:pPr/>
                      <a:t>[POURCENTAGE]</a:t>
                    </a:fld>
                    <a:endParaRPr lang="en-US" baseline="0"/>
                  </a:p>
                </c:rich>
              </c:tx>
              <c:dLblPos val="bestFit"/>
              <c:showLegendKey val="0"/>
              <c:showVal val="0"/>
              <c:showCatName val="1"/>
              <c:showSerName val="0"/>
              <c:showPercent val="1"/>
              <c:showBubbleSize val="0"/>
              <c:separator>, </c:separator>
              <c:extLst>
                <c:ext xmlns:c15="http://schemas.microsoft.com/office/drawing/2012/chart" uri="{CE6537A1-D6FC-4f65-9D91-7224C49458BB}">
                  <c15:dlblFieldTable/>
                  <c15:showDataLabelsRange val="0"/>
                </c:ext>
                <c:ext xmlns:c16="http://schemas.microsoft.com/office/drawing/2014/chart" uri="{C3380CC4-5D6E-409C-BE32-E72D297353CC}">
                  <c16:uniqueId val="{00000009-113B-407B-B6F6-6AA23A5B20B2}"/>
                </c:ext>
              </c:extLst>
            </c:dLbl>
            <c:numFmt formatCode="0.0\ %" sourceLinked="0"/>
            <c:spPr>
              <a:noFill/>
              <a:ln w="25400">
                <a:noFill/>
              </a:ln>
            </c:spPr>
            <c:txPr>
              <a:bodyPr wrap="square" lIns="38100" tIns="19050" rIns="38100" bIns="19050" anchor="ctr">
                <a:spAutoFit/>
              </a:bodyPr>
              <a:lstStyle/>
              <a:p>
                <a:pPr>
                  <a:defRPr>
                    <a:latin typeface="Marianne" panose="02000000000000000000" pitchFamily="50" charset="0"/>
                  </a:defRPr>
                </a:pPr>
                <a:endParaRPr lang="fr-FR"/>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strRef>
              <c:f>'Graphes 8 et 9. Tableau 1'!$B$73:$B$82</c:f>
              <c:strCache>
                <c:ptCount val="10"/>
                <c:pt idx="0">
                  <c:v>Engrais-amendements, semences-plants et produits phytosanitaires</c:v>
                </c:pt>
                <c:pt idx="1">
                  <c:v>Fournitures</c:v>
                </c:pt>
                <c:pt idx="2">
                  <c:v>Autres charges d'approvisionnement</c:v>
                </c:pt>
                <c:pt idx="3">
                  <c:v>Travaux par tiers, entretien et réparation du matériel</c:v>
                </c:pt>
                <c:pt idx="4">
                  <c:v>Loyers et fermages, assurances, impôts et taxes</c:v>
                </c:pt>
                <c:pt idx="5">
                  <c:v>Dotations aux amortissements</c:v>
                </c:pt>
                <c:pt idx="6">
                  <c:v>Charges de personnel</c:v>
                </c:pt>
                <c:pt idx="7">
                  <c:v>Autres charges d'exploitation</c:v>
                </c:pt>
                <c:pt idx="8">
                  <c:v>Charges financières</c:v>
                </c:pt>
                <c:pt idx="9">
                  <c:v>Charges sociales de l'exploitant</c:v>
                </c:pt>
              </c:strCache>
            </c:strRef>
          </c:cat>
          <c:val>
            <c:numRef>
              <c:f>'Graphes 8 et 9. Tableau 1'!$C$73:$C$82</c:f>
              <c:numCache>
                <c:formatCode>0.00</c:formatCode>
                <c:ptCount val="10"/>
                <c:pt idx="0">
                  <c:v>22.062999999999999</c:v>
                </c:pt>
                <c:pt idx="1">
                  <c:v>61.695999999999998</c:v>
                </c:pt>
                <c:pt idx="2">
                  <c:v>5.1719999999999997</c:v>
                </c:pt>
                <c:pt idx="3">
                  <c:v>35.091999999999999</c:v>
                </c:pt>
                <c:pt idx="4">
                  <c:v>38.651000000000003</c:v>
                </c:pt>
                <c:pt idx="5">
                  <c:v>48.165999999999997</c:v>
                </c:pt>
                <c:pt idx="6">
                  <c:v>73.855000000000004</c:v>
                </c:pt>
                <c:pt idx="7">
                  <c:v>83.484999999999999</c:v>
                </c:pt>
                <c:pt idx="8">
                  <c:v>6.92</c:v>
                </c:pt>
                <c:pt idx="9">
                  <c:v>21.196999999999999</c:v>
                </c:pt>
              </c:numCache>
            </c:numRef>
          </c:val>
          <c:extLst>
            <c:ext xmlns:c16="http://schemas.microsoft.com/office/drawing/2014/chart" uri="{C3380CC4-5D6E-409C-BE32-E72D297353CC}">
              <c16:uniqueId val="{0000000A-113B-407B-B6F6-6AA23A5B20B2}"/>
            </c:ext>
          </c:extLst>
        </c:ser>
        <c:dLbls>
          <c:showLegendKey val="0"/>
          <c:showVal val="0"/>
          <c:showCatName val="1"/>
          <c:showSerName val="0"/>
          <c:showPercent val="1"/>
          <c:showBubbleSize val="0"/>
          <c:showLeaderLines val="1"/>
        </c:dLbls>
        <c:firstSliceAng val="0"/>
      </c:pieChart>
      <c:spPr>
        <a:noFill/>
        <a:ln w="25400">
          <a:noFill/>
        </a:ln>
      </c:spPr>
    </c:plotArea>
    <c:plotVisOnly val="1"/>
    <c:dispBlanksAs val="zero"/>
    <c:showDLblsOverMax val="0"/>
  </c:chart>
  <c:spPr>
    <a:solidFill>
      <a:srgbClr val="FFFFFF"/>
    </a:solidFill>
    <a:ln w="3175">
      <a:noFill/>
      <a:prstDash val="solid"/>
    </a:ln>
  </c:spPr>
  <c:txPr>
    <a:bodyPr/>
    <a:lstStyle/>
    <a:p>
      <a:pPr>
        <a:defRPr sz="9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200" b="0" i="0" u="none" strike="noStrike" baseline="0">
                <a:solidFill>
                  <a:srgbClr val="000000"/>
                </a:solidFill>
                <a:latin typeface="Arial Narrow"/>
                <a:ea typeface="Arial Narrow"/>
                <a:cs typeface="Arial Narrow"/>
              </a:defRPr>
            </a:pPr>
            <a:r>
              <a:rPr lang="fr-FR"/>
              <a:t>Volume et valeur de la production viti-vinicole en 2013 dans les principales régions</a:t>
            </a:r>
          </a:p>
        </c:rich>
      </c:tx>
      <c:overlay val="0"/>
      <c:spPr>
        <a:noFill/>
        <a:ln w="25400">
          <a:noFill/>
        </a:ln>
      </c:spPr>
    </c:title>
    <c:autoTitleDeleted val="0"/>
    <c:plotArea>
      <c:layout/>
      <c:barChart>
        <c:barDir val="bar"/>
        <c:grouping val="clustered"/>
        <c:varyColors val="0"/>
        <c:ser>
          <c:idx val="0"/>
          <c:order val="0"/>
          <c:spPr>
            <a:solidFill>
              <a:srgbClr val="CC99FF"/>
            </a:solidFill>
            <a:ln w="12700">
              <a:solidFill>
                <a:srgbClr val="000000"/>
              </a:solidFill>
              <a:prstDash val="solid"/>
            </a:ln>
          </c:spPr>
          <c:invertIfNegative val="0"/>
          <c:dLbls>
            <c:dLbl>
              <c:idx val="0"/>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{C9254321-0ADA-4F9E-9F53-48FF6066698F}</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0-E5FB-442D-A2D2-01E4D89BDC1D}"/>
                </c:ext>
              </c:extLst>
            </c:dLbl>
            <c:dLbl>
              <c:idx val="1"/>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{2409710A-DB90-4948-947C-5B36DD644590}</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1-E5FB-442D-A2D2-01E4D89BDC1D}"/>
                </c:ext>
              </c:extLst>
            </c:dLbl>
            <c:dLbl>
              <c:idx val="2"/>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{757B503F-24BD-41A6-ADC6-487D8F25A383}</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2-E5FB-442D-A2D2-01E4D89BDC1D}"/>
                </c:ext>
              </c:extLst>
            </c:dLbl>
            <c:dLbl>
              <c:idx val="3"/>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{5A78067F-3DD4-4D41-BE58-ADCFCC3658EC}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3-E5FB-442D-A2D2-01E4D89BDC1D}"/>
                </c:ext>
              </c:extLst>
            </c:dLbl>
            <c:dLbl>
              <c:idx val="4"/>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{89458D9C-3F66-45D3-9C31-C66A4774F0C4}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4-E5FB-442D-A2D2-01E4D89BDC1D}"/>
                </c:ext>
              </c:extLst>
            </c:dLbl>
            <c:dLbl>
              <c:idx val="5"/>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{5C5D6F12-1411-4E77-9558-012D57EF9F75}</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5-E5FB-442D-A2D2-01E4D89BDC1D}"/>
                </c:ext>
              </c:extLst>
            </c:dLbl>
            <c:dLbl>
              <c:idx val="6"/>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{D2593248-5870-40EC-88C5-180A07D28E76}</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6-E5FB-442D-A2D2-01E4D89BDC1D}"/>
                </c:ext>
              </c:extLst>
            </c:dLbl>
            <c:dLbl>
              <c:idx val="7"/>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{77AB2E61-CE68-4516-A77F-8ED247775975}</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7-E5FB-442D-A2D2-01E4D89BDC1D}"/>
                </c:ext>
              </c:extLst>
            </c:dLbl>
            <c:dLbl>
              <c:idx val="8"/>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{DFE10F4A-612A-4579-B90A-243820C15274}</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8-E5FB-442D-A2D2-01E4D89BDC1D}"/>
                </c:ext>
              </c:extLst>
            </c:dLbl>
            <c:dLbl>
              <c:idx val="9"/>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{AF9DA3F3-7F98-4A75-BA95-E2B9F0C8994E}</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9-E5FB-442D-A2D2-01E4D89BDC1D}"/>
                </c:ext>
              </c:extLst>
            </c:dLbl>
            <c:spPr>
              <a:noFill/>
              <a:ln w="25400">
                <a:noFill/>
              </a:ln>
            </c:spPr>
            <c:txPr>
              <a:bodyPr wrap="square" lIns="38100" tIns="19050" rIns="38100" bIns="19050" anchor="ctr">
                <a:spAutoFit/>
              </a:bodyPr>
              <a:lstStyle/>
              <a:p>
                <a:pPr>
                  <a:defRPr sz="100" b="1" i="0" u="none" strike="noStrike" baseline="0">
                    <a:solidFill>
                      <a:srgbClr val="000000"/>
                    </a:solidFill>
                    <a:latin typeface="Arial Narrow"/>
                    <a:ea typeface="Arial Narrow"/>
                    <a:cs typeface="Arial Narrow"/>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Comptes et prod 2017'!#REF!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'F1 Comptes et prod 2017'!#REF!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'F1 Comptes et prod 2017'!#REF!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A-E5FB-442D-A2D2-01E4D89BDC1D}"/>
            </c:ext>
          </c:extLst>
        </c:ser>
        <c:ser>
          <c:idx val="1"/>
          <c:order val="1"/>
          <c:spPr>
            <a:solidFill>
              <a:srgbClr val="008000"/>
            </a:solidFill>
            <a:ln w="12700">
              <a:solidFill>
                <a:srgbClr val="000000"/>
              </a:solidFill>
              <a:prstDash val="solid"/>
            </a:ln>
          </c:spPr>
          <c:invertIfNegative val="0"/>
          <c:dLbls>
            <c:dLbl>
              <c:idx val="0"/>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{CB009565-8477-47EA-92DD-46857D61CF7C}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B-E5FB-442D-A2D2-01E4D89BDC1D}"/>
                </c:ext>
              </c:extLst>
            </c:dLbl>
            <c:dLbl>
              <c:idx val="1"/>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{35FF4A91-7ED7-4D8C-B95A-267C100AEAC6}</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C-E5FB-442D-A2D2-01E4D89BDC1D}"/>
                </c:ext>
              </c:extLst>
            </c:dLbl>
            <c:dLbl>
              <c:idx val="2"/>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{E70B3897-3F3E-4E26-A7DE-42EBCE99AACC}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D-E5FB-442D-A2D2-01E4D89BDC1D}"/>
                </c:ext>
              </c:extLst>
            </c:dLbl>
            <c:dLbl>
              <c:idx val="3"/>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{14319A2F-F9CB-45D7-B517-460D4CDCA1FC}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E-E5FB-442D-A2D2-01E4D89BDC1D}"/>
                </c:ext>
              </c:extLst>
            </c:dLbl>
            <c:dLbl>
              <c:idx val="4"/>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{3CD46C48-EA33-4ED4-A997-5C15B1E42EEF}</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0F-E5FB-442D-A2D2-01E4D89BDC1D}"/>
                </c:ext>
              </c:extLst>
            </c:dLbl>
            <c:dLbl>
              <c:idx val="5"/>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{40342944-B6A1-474B-A1B4-424102102B62}</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0-E5FB-442D-A2D2-01E4D89BDC1D}"/>
                </c:ext>
              </c:extLst>
            </c:dLbl>
            <c:dLbl>
              <c:idx val="6"/>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{B65E3F0E-4259-4E56-BECB-560E7253ACAC}</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1-E5FB-442D-A2D2-01E4D89BDC1D}"/>
                </c:ext>
              </c:extLst>
            </c:dLbl>
            <c:dLbl>
              <c:idx val="7"/>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{26E68405-7ABD-4819-9A7B-38E0E9FEC80D}</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2-E5FB-442D-A2D2-01E4D89BDC1D}"/>
                </c:ext>
              </c:extLst>
            </c:dLbl>
            <c:dLbl>
              <c:idx val="8"/>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{4AE26FEA-D6C8-4BAB-A553-CA517BAB0D61}</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3-E5FB-442D-A2D2-01E4D89BDC1D}"/>
                </c:ext>
              </c:extLst>
            </c:dLbl>
            <c:dLbl>
              <c:idx val="9"/>
              <c:tx>
                <c:strRef>
                  <c:f>'F1 Comptes et prod 2017'!#REF!</c:f>
                  <c:strCache>
                    <c:ptCount val="1"/>
                    <c:pt idx="0">
                      <c:v>#REF!</c:v>
                    </c:pt>
                  </c:strCache>
                </c:strRef>
              </c:tx>
              <c:spPr>
                <a:noFill/>
                <a:ln w="25400">
                  <a:noFill/>
                </a:ln>
              </c:spPr>
              <c:txPr>
                <a:bodyPr/>
                <a:lstStyle/>
                <a:p>
                  <a:pPr>
                    <a:defRPr sz="100" b="1" i="0" u="none" strike="noStrike" baseline="0">
                      <a:solidFill>
                        <a:srgbClr val="000000"/>
                      </a:solidFill>
                      <a:latin typeface="Arial Narrow"/>
                      <a:ea typeface="Arial Narrow"/>
                      <a:cs typeface="Arial Narrow"/>
                    </a:defRPr>
                  </a:pPr>
                  <a:endParaRPr lang="fr-FR"/>
                </a:p>
              </c:txPr>
              <c:showLegendKey val="0"/>
              <c:showVal val="0"/>
              <c:showCatName val="0"/>
              <c:showSerName val="0"/>
              <c:showPercent val="0"/>
              <c:showBubbleSize val="0"/>
              <c:extLst>
                <c:ext xmlns:c15="http://schemas.microsoft.com/office/drawing/2012/chart" uri="{CE6537A1-D6FC-4f65-9D91-7224C49458BB}">
                  <c15:dlblFieldTable>
                    <c15:dlblFTEntry>
                      <c15:txfldGUID>{859C72B6-40FC-405C-91AD-ABA763DD34A0}</c15:txfldGUID>
                      <c15:f>'F1 Comptes et prod 2017'!#REF!</c15:f>
                      <c15:dlblFieldTableCache>
                        <c:ptCount val="1"/>
                        <c:pt idx="0">
                          <c:v>#REF!</c:v>
                        </c:pt>
                      </c15:dlblFieldTableCache>
                    </c15:dlblFTEntry>
                  </c15:dlblFieldTable>
                  <c15:showDataLabelsRange val="0"/>
                </c:ext>
                <c:ext xmlns:c16="http://schemas.microsoft.com/office/drawing/2014/chart" uri="{C3380CC4-5D6E-409C-BE32-E72D297353CC}">
                  <c16:uniqueId val="{00000014-E5FB-442D-A2D2-01E4D89BDC1D}"/>
                </c:ext>
              </c:extLst>
            </c:dLbl>
            <c:spPr>
              <a:noFill/>
              <a:ln w="25400">
                <a:noFill/>
              </a:ln>
            </c:spPr>
            <c:txPr>
              <a:bodyPr wrap="square" lIns="38100" tIns="19050" rIns="38100" bIns="19050" anchor="ctr">
                <a:spAutoFit/>
              </a:bodyPr>
              <a:lstStyle/>
              <a:p>
                <a:pPr>
                  <a:defRPr sz="100" b="1" i="0" u="none" strike="noStrike" baseline="0">
                    <a:solidFill>
                      <a:srgbClr val="000000"/>
                    </a:solidFill>
                    <a:latin typeface="Arial Narrow"/>
                    <a:ea typeface="Arial Narrow"/>
                    <a:cs typeface="Arial Narrow"/>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'F1 Comptes et prod 2017'!#REF!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'F1 Comptes et prod 2017'!#REF!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'F1 Comptes et prod 2017'!#REF!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15-E5FB-442D-A2D2-01E4D89BDC1D}"/>
            </c:ext>
          </c:extLst>
        </c:ser>
        <c:dLbls>
          <c:showLegendKey val="0"/>
          <c:showVal val="0"/>
          <c:showCatName val="0"/>
          <c:showSerName val="0"/>
          <c:showPercent val="0"/>
          <c:showBubbleSize val="0"/>
        </c:dLbls>
        <c:gapWidth val="150"/>
        <c:axId val="317986512"/>
        <c:axId val="1"/>
      </c:barChart>
      <c:catAx>
        <c:axId val="317986512"/>
        <c:scaling>
          <c:orientation val="minMax"/>
        </c:scaling>
        <c:delete val="0"/>
        <c:axPos val="l"/>
        <c:numFmt formatCode="General" sourceLinked="1"/>
        <c:majorTickMark val="out"/>
        <c:minorTickMark val="none"/>
        <c:tickLblPos val="nextTo"/>
        <c:spPr>
          <a:ln w="3175">
            <a:solidFill>
              <a:srgbClr val="000000"/>
            </a:solidFill>
            <a:prstDash val="solid"/>
          </a:ln>
        </c:spPr>
        <c:txPr>
          <a:bodyPr rot="0" vert="horz"/>
          <a:lstStyle/>
          <a:p>
            <a:pPr>
              <a:defRPr sz="200" b="1" i="0" u="none" strike="noStrike" baseline="0">
                <a:solidFill>
                  <a:srgbClr val="000000"/>
                </a:solidFill>
                <a:latin typeface="Arial Narrow"/>
                <a:ea typeface="Arial Narrow"/>
                <a:cs typeface="Arial Narrow"/>
              </a:defRPr>
            </a:pPr>
            <a:endParaRPr lang="fr-FR"/>
          </a:p>
        </c:txPr>
        <c:crossAx val="1"/>
        <c:crosses val="autoZero"/>
        <c:auto val="1"/>
        <c:lblAlgn val="ctr"/>
        <c:lblOffset val="100"/>
        <c:tickLblSkip val="1"/>
        <c:tickMarkSkip val="1"/>
        <c:noMultiLvlLbl val="0"/>
      </c:catAx>
      <c:valAx>
        <c:axId val="1"/>
        <c:scaling>
          <c:orientation val="minMax"/>
        </c:scaling>
        <c:delete val="0"/>
        <c:axPos val="b"/>
        <c:majorGridlines>
          <c:spPr>
            <a:ln w="3175">
              <a:solidFill>
                <a:srgbClr val="969696"/>
              </a:solidFill>
              <a:prstDash val="sysDash"/>
            </a:ln>
          </c:spPr>
        </c:majorGridlines>
        <c:title>
          <c:tx>
            <c:rich>
              <a:bodyPr/>
              <a:lstStyle/>
              <a:p>
                <a:pPr>
                  <a:defRPr sz="150" b="1" i="0" u="none" strike="noStrike" baseline="0">
                    <a:solidFill>
                      <a:srgbClr val="000000"/>
                    </a:solidFill>
                    <a:latin typeface="Arial Narrow"/>
                    <a:ea typeface="Arial Narrow"/>
                    <a:cs typeface="Arial Narrow"/>
                  </a:defRPr>
                </a:pPr>
                <a:r>
                  <a:rPr lang="fr-FR"/>
                  <a:t>Part de la région dans le total national (%)</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150" b="1" i="0" u="none" strike="noStrike" baseline="0">
                <a:solidFill>
                  <a:srgbClr val="000000"/>
                </a:solidFill>
                <a:latin typeface="Arial Narrow"/>
                <a:ea typeface="Arial Narrow"/>
                <a:cs typeface="Arial Narrow"/>
              </a:defRPr>
            </a:pPr>
            <a:endParaRPr lang="fr-FR"/>
          </a:p>
        </c:txPr>
        <c:crossAx val="317986512"/>
        <c:crosses val="autoZero"/>
        <c:crossBetween val="between"/>
      </c:valAx>
      <c:spPr>
        <a:noFill/>
        <a:ln w="25400">
          <a:noFill/>
        </a:ln>
      </c:spPr>
    </c:plotArea>
    <c:legend>
      <c:legendPos val="r"/>
      <c:overlay val="0"/>
      <c:spPr>
        <a:solidFill>
          <a:srgbClr val="FFFFFF"/>
        </a:solidFill>
        <a:ln w="25400">
          <a:noFill/>
        </a:ln>
      </c:spPr>
      <c:txPr>
        <a:bodyPr/>
        <a:lstStyle/>
        <a:p>
          <a:pPr>
            <a:defRPr sz="1195" b="0" i="0" u="none" strike="noStrike" baseline="0">
              <a:solidFill>
                <a:srgbClr val="000000"/>
              </a:solidFill>
              <a:latin typeface="Arial Narrow"/>
              <a:ea typeface="Arial Narrow"/>
              <a:cs typeface="Arial Narrow"/>
            </a:defRPr>
          </a:pPr>
          <a:endParaRPr lang="fr-FR"/>
        </a:p>
      </c:txPr>
    </c:legend>
    <c:plotVisOnly val="1"/>
    <c:dispBlanksAs val="gap"/>
    <c:showDLblsOverMax val="0"/>
  </c:chart>
  <c:spPr>
    <a:solidFill>
      <a:srgbClr val="FFFFFF"/>
    </a:solidFill>
    <a:ln w="3175">
      <a:solidFill>
        <a:srgbClr val="000000"/>
      </a:solidFill>
      <a:prstDash val="solid"/>
    </a:ln>
  </c:spPr>
  <c:txPr>
    <a:bodyPr/>
    <a:lstStyle/>
    <a:p>
      <a:pPr>
        <a:defRPr sz="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3765926361553805"/>
          <c:y val="0.20622330482071036"/>
          <c:w val="0.66010284780895145"/>
          <c:h val="0.74674106384183991"/>
        </c:manualLayout>
      </c:layout>
      <c:barChart>
        <c:barDir val="bar"/>
        <c:grouping val="clustered"/>
        <c:varyColors val="0"/>
        <c:ser>
          <c:idx val="0"/>
          <c:order val="0"/>
          <c:tx>
            <c:strRef>
              <c:f>'Graphe 1'!$C$8</c:f>
              <c:strCache>
                <c:ptCount val="1"/>
                <c:pt idx="0">
                  <c:v> Valeur de la production 2024
(en millions d'euros)</c:v>
                </c:pt>
              </c:strCache>
            </c:strRef>
          </c:tx>
          <c:spPr>
            <a:solidFill>
              <a:schemeClr val="accent1"/>
            </a:solidFill>
            <a:ln>
              <a:noFill/>
            </a:ln>
            <a:effectLst/>
          </c:spPr>
          <c:invertIfNegative val="0"/>
          <c:dLbls>
            <c:dLbl>
              <c:idx val="0"/>
              <c:layout>
                <c:manualLayout>
                  <c:x val="-9.7759686676355401E-3"/>
                  <c:y val="1.798561151079123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1C0-4119-854D-7726DD9802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'Graphe 1'!$B$9:$B$17</c:f>
              <c:strCache>
                <c:ptCount val="9"/>
                <c:pt idx="0">
                  <c:v>Pays de la Loire</c:v>
                </c:pt>
                <c:pt idx="1">
                  <c:v>Hauts-de-France</c:v>
                </c:pt>
                <c:pt idx="2">
                  <c:v>Provence-Alpes-Côte d'Azur</c:v>
                </c:pt>
                <c:pt idx="3">
                  <c:v>Centre-Val de Loire</c:v>
                </c:pt>
                <c:pt idx="4">
                  <c:v>Auvergne-Rhône-Alpes</c:v>
                </c:pt>
                <c:pt idx="5">
                  <c:v>Occitanie</c:v>
                </c:pt>
                <c:pt idx="6">
                  <c:v>Bourgogne-Franche-Comté</c:v>
                </c:pt>
                <c:pt idx="7">
                  <c:v>Nouvelle-Aquitaine</c:v>
                </c:pt>
                <c:pt idx="8">
                  <c:v>Grand Est</c:v>
                </c:pt>
              </c:strCache>
            </c:strRef>
          </c:cat>
          <c:val>
            <c:numRef>
              <c:f>'Graphe 1'!$C$9:$C$17</c:f>
              <c:numCache>
                <c:formatCode>_-* #,##0_-;\-* #,##0_-;_-* "-"??_-;_-@_-</c:formatCode>
                <c:ptCount val="9"/>
                <c:pt idx="0">
                  <c:v>213.69</c:v>
                </c:pt>
                <c:pt idx="1">
                  <c:v>221.17</c:v>
                </c:pt>
                <c:pt idx="2">
                  <c:v>621.61</c:v>
                </c:pt>
                <c:pt idx="3">
                  <c:v>625.61</c:v>
                </c:pt>
                <c:pt idx="4">
                  <c:v>776.18</c:v>
                </c:pt>
                <c:pt idx="5">
                  <c:v>1114.1099999999999</c:v>
                </c:pt>
                <c:pt idx="6">
                  <c:v>1493.25</c:v>
                </c:pt>
                <c:pt idx="7">
                  <c:v>2528.7600000000002</c:v>
                </c:pt>
                <c:pt idx="8">
                  <c:v>3167.98</c:v>
                </c:pt>
              </c:numCache>
            </c:numRef>
          </c:val>
          <c:extLst>
            <c:ext xmlns:c16="http://schemas.microsoft.com/office/drawing/2014/chart" uri="{C3380CC4-5D6E-409C-BE32-E72D297353CC}">
              <c16:uniqueId val="{00000000-D3D8-4263-93FC-355110DB6B19}"/>
            </c:ext>
          </c:extLst>
        </c:ser>
        <c:ser>
          <c:idx val="1"/>
          <c:order val="1"/>
          <c:tx>
            <c:strRef>
              <c:f>'Graphe 1'!$D$8</c:f>
              <c:strCache>
                <c:ptCount val="1"/>
                <c:pt idx="0">
                  <c:v> Production de vins 2024
 (en milliers d'hectolitres)</c:v>
                </c:pt>
              </c:strCache>
            </c:strRef>
          </c:tx>
          <c:spPr>
            <a:solidFill>
              <a:schemeClr val="accent2"/>
            </a:solidFill>
            <a:ln>
              <a:noFill/>
            </a:ln>
            <a:effectLst/>
          </c:spPr>
          <c:invertIfNegative val="0"/>
          <c:dLbls>
            <c:dLbl>
              <c:idx val="0"/>
              <c:layout>
                <c:manualLayout>
                  <c:x val="-7.3319765007266993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1C0-4119-854D-7726DD980213}"/>
                </c:ext>
              </c:extLst>
            </c:dLbl>
            <c:dLbl>
              <c:idx val="2"/>
              <c:layout>
                <c:manualLayout>
                  <c:x val="-9.7759686676356285E-3"/>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1C0-4119-854D-7726DD980213}"/>
                </c:ext>
              </c:extLst>
            </c:dLbl>
            <c:dLbl>
              <c:idx val="3"/>
              <c:layout>
                <c:manualLayout>
                  <c:x val="-1.4663953001453399E-2"/>
                  <c:y val="-1.4388489208633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1C0-4119-854D-7726DD980213}"/>
                </c:ext>
              </c:extLst>
            </c:dLbl>
            <c:dLbl>
              <c:idx val="4"/>
              <c:layout>
                <c:manualLayout>
                  <c:x val="-1.7107945168362285E-2"/>
                  <c:y val="-1.798561151079149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1C0-4119-854D-7726DD980213}"/>
                </c:ext>
              </c:extLst>
            </c:dLbl>
            <c:dLbl>
              <c:idx val="5"/>
              <c:layout>
                <c:manualLayout>
                  <c:x val="-8.5539725841810965E-2"/>
                  <c:y val="-3.597122302158280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1C0-4119-854D-7726DD980213}"/>
                </c:ext>
              </c:extLst>
            </c:dLbl>
            <c:dLbl>
              <c:idx val="6"/>
              <c:layout>
                <c:manualLayout>
                  <c:x val="-7.3319765007266993E-3"/>
                  <c:y val="-1.0791366906474821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1C0-4119-854D-7726DD980213}"/>
                </c:ext>
              </c:extLst>
            </c:dLbl>
            <c:dLbl>
              <c:idx val="7"/>
              <c:layout>
                <c:manualLayout>
                  <c:x val="-6.3543796339631003E-2"/>
                  <c:y val="-3.597122302158276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1C0-4119-854D-7726DD980213}"/>
                </c:ext>
              </c:extLst>
            </c:dLbl>
            <c:dLbl>
              <c:idx val="8"/>
              <c:layout>
                <c:manualLayout>
                  <c:x val="-1.2219960834544514E-2"/>
                  <c:y val="-1.438848920863309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1C0-4119-854D-7726DD9802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rebuchet MS" panose="020B0603020202020204" pitchFamily="34" charset="0"/>
                    <a:ea typeface="+mn-ea"/>
                    <a:cs typeface="+mn-cs"/>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'Graphe 1'!$B$9:$B$17</c:f>
              <c:strCache>
                <c:ptCount val="9"/>
                <c:pt idx="0">
                  <c:v>Pays de la Loire</c:v>
                </c:pt>
                <c:pt idx="1">
                  <c:v>Hauts-de-France</c:v>
                </c:pt>
                <c:pt idx="2">
                  <c:v>Provence-Alpes-Côte d'Azur</c:v>
                </c:pt>
                <c:pt idx="3">
                  <c:v>Centre-Val de Loire</c:v>
                </c:pt>
                <c:pt idx="4">
                  <c:v>Auvergne-Rhône-Alpes</c:v>
                </c:pt>
                <c:pt idx="5">
                  <c:v>Occitanie</c:v>
                </c:pt>
                <c:pt idx="6">
                  <c:v>Bourgogne-Franche-Comté</c:v>
                </c:pt>
                <c:pt idx="7">
                  <c:v>Nouvelle-Aquitaine</c:v>
                </c:pt>
                <c:pt idx="8">
                  <c:v>Grand Est</c:v>
                </c:pt>
              </c:strCache>
            </c:strRef>
          </c:cat>
          <c:val>
            <c:numRef>
              <c:f>'Graphe 1'!$D$9:$D$17</c:f>
              <c:numCache>
                <c:formatCode>_-* #,##0_-;\-* #,##0_-;_-* "-"??_-;_-@_-</c:formatCode>
                <c:ptCount val="9"/>
                <c:pt idx="0">
                  <c:v>1296.4949999999999</c:v>
                </c:pt>
                <c:pt idx="1">
                  <c:v>141.35900000000001</c:v>
                </c:pt>
                <c:pt idx="2">
                  <c:v>3424.848</c:v>
                </c:pt>
                <c:pt idx="3">
                  <c:v>823.77300000000002</c:v>
                </c:pt>
                <c:pt idx="4">
                  <c:v>1945.3489999999999</c:v>
                </c:pt>
                <c:pt idx="5">
                  <c:v>11741.087</c:v>
                </c:pt>
                <c:pt idx="6">
                  <c:v>1235.941</c:v>
                </c:pt>
                <c:pt idx="7">
                  <c:v>12657.433999999999</c:v>
                </c:pt>
                <c:pt idx="8">
                  <c:v>2611.7669999999998</c:v>
                </c:pt>
              </c:numCache>
            </c:numRef>
          </c:val>
          <c:extLst>
            <c:ext xmlns:c16="http://schemas.microsoft.com/office/drawing/2014/chart" uri="{C3380CC4-5D6E-409C-BE32-E72D297353CC}">
              <c16:uniqueId val="{00000001-D3D8-4263-93FC-355110DB6B19}"/>
            </c:ext>
          </c:extLst>
        </c:ser>
        <c:dLbls>
          <c:showLegendKey val="0"/>
          <c:showVal val="0"/>
          <c:showCatName val="0"/>
          <c:showSerName val="0"/>
          <c:showPercent val="0"/>
          <c:showBubbleSize val="0"/>
        </c:dLbls>
        <c:gapWidth val="182"/>
        <c:axId val="908215839"/>
        <c:axId val="908227071"/>
      </c:barChart>
      <c:catAx>
        <c:axId val="908215839"/>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Trebuchet MS" panose="020B0603020202020204" pitchFamily="34" charset="0"/>
                <a:ea typeface="+mn-ea"/>
                <a:cs typeface="+mn-cs"/>
              </a:defRPr>
            </a:pPr>
            <a:endParaRPr lang="fr-FR"/>
          </a:p>
        </c:txPr>
        <c:crossAx val="908227071"/>
        <c:crosses val="autoZero"/>
        <c:auto val="1"/>
        <c:lblAlgn val="ctr"/>
        <c:lblOffset val="100"/>
        <c:noMultiLvlLbl val="0"/>
      </c:catAx>
      <c:valAx>
        <c:axId val="908227071"/>
        <c:scaling>
          <c:orientation val="minMax"/>
        </c:scaling>
        <c:delete val="1"/>
        <c:axPos val="b"/>
        <c:majorGridlines>
          <c:spPr>
            <a:ln w="9525" cap="flat" cmpd="sng" algn="ctr">
              <a:solidFill>
                <a:schemeClr val="tx1">
                  <a:lumMod val="15000"/>
                  <a:lumOff val="85000"/>
                </a:schemeClr>
              </a:solidFill>
              <a:round/>
            </a:ln>
            <a:effectLst/>
          </c:spPr>
        </c:majorGridlines>
        <c:numFmt formatCode="_-* #,##0_-;\-* #,##0_-;_-* &quot;-&quot;??_-;_-@_-" sourceLinked="1"/>
        <c:majorTickMark val="none"/>
        <c:minorTickMark val="none"/>
        <c:tickLblPos val="nextTo"/>
        <c:crossAx val="908215839"/>
        <c:crosses val="autoZero"/>
        <c:crossBetween val="between"/>
      </c:valAx>
      <c:spPr>
        <a:noFill/>
        <a:ln>
          <a:noFill/>
        </a:ln>
        <a:effectLst/>
      </c:spPr>
    </c:plotArea>
    <c:legend>
      <c:legendPos val="b"/>
      <c:layout>
        <c:manualLayout>
          <c:xMode val="edge"/>
          <c:yMode val="edge"/>
          <c:x val="0.57981539584205732"/>
          <c:y val="0.72600152948507335"/>
          <c:w val="0.39100355249608226"/>
          <c:h val="0.23657292129476482"/>
        </c:manualLayout>
      </c:layout>
      <c:overlay val="0"/>
      <c:spPr>
        <a:noFill/>
        <a:ln>
          <a:noFill/>
        </a:ln>
        <a:effectLst/>
      </c:spPr>
      <c:txPr>
        <a:bodyPr rot="0" spcFirstLastPara="1" vertOverflow="ellipsis" vert="horz" wrap="square" anchor="ctr" anchorCtr="1"/>
        <a:lstStyle/>
        <a:p>
          <a:pPr>
            <a:defRPr sz="1000" b="1" i="0" u="none" strike="noStrike" kern="1200" baseline="0">
              <a:solidFill>
                <a:schemeClr val="tx1">
                  <a:lumMod val="65000"/>
                  <a:lumOff val="35000"/>
                </a:schemeClr>
              </a:solidFill>
              <a:latin typeface="Trebuchet MS" panose="020B0603020202020204" pitchFamily="34" charset="0"/>
              <a:ea typeface="+mn-ea"/>
              <a:cs typeface="+mn-cs"/>
            </a:defRPr>
          </a:pPr>
          <a:endParaRPr lang="fr-F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9880104872742422E-2"/>
          <c:y val="0.12533481304098162"/>
          <c:w val="0.88618467933090217"/>
          <c:h val="0.73500119629100957"/>
        </c:manualLayout>
      </c:layout>
      <c:lineChart>
        <c:grouping val="standard"/>
        <c:varyColors val="0"/>
        <c:ser>
          <c:idx val="0"/>
          <c:order val="0"/>
          <c:tx>
            <c:strRef>
              <c:f>'graphe 2'!$H$5</c:f>
              <c:strCache>
                <c:ptCount val="1"/>
                <c:pt idx="0">
                  <c:v>  Production totale (tonnes de raisin)</c:v>
                </c:pt>
              </c:strCache>
            </c:strRef>
          </c:tx>
          <c:spPr>
            <a:ln w="38100">
              <a:solidFill>
                <a:srgbClr val="993366"/>
              </a:solidFill>
              <a:prstDash val="solid"/>
            </a:ln>
          </c:spPr>
          <c:marker>
            <c:symbol val="none"/>
          </c:marker>
          <c:cat>
            <c:numRef>
              <c:f>'graphe 2'!$E$7:$E$42</c:f>
              <c:numCache>
                <c:formatCode>General</c:formatCode>
                <c:ptCount val="3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pt idx="34">
                  <c:v>2023</c:v>
                </c:pt>
                <c:pt idx="35">
                  <c:v>2024</c:v>
                </c:pt>
              </c:numCache>
            </c:numRef>
          </c:cat>
          <c:val>
            <c:numRef>
              <c:f>'graphe 2'!$H$7:$H$42</c:f>
              <c:numCache>
                <c:formatCode>0.0</c:formatCode>
                <c:ptCount val="36"/>
                <c:pt idx="0">
                  <c:v>100</c:v>
                </c:pt>
                <c:pt idx="1">
                  <c:v>94.79504575656938</c:v>
                </c:pt>
                <c:pt idx="2">
                  <c:v>44.104170358783904</c:v>
                </c:pt>
                <c:pt idx="3">
                  <c:v>112.15156044926967</c:v>
                </c:pt>
                <c:pt idx="4">
                  <c:v>97.522332493456915</c:v>
                </c:pt>
                <c:pt idx="5">
                  <c:v>90.282219020246927</c:v>
                </c:pt>
                <c:pt idx="6">
                  <c:v>82.846294912198232</c:v>
                </c:pt>
                <c:pt idx="7">
                  <c:v>95.643269559231825</c:v>
                </c:pt>
                <c:pt idx="8">
                  <c:v>88.943714154357465</c:v>
                </c:pt>
                <c:pt idx="9">
                  <c:v>86.574691210577811</c:v>
                </c:pt>
                <c:pt idx="10">
                  <c:v>98.995808323252234</c:v>
                </c:pt>
                <c:pt idx="11">
                  <c:v>100.32619053122825</c:v>
                </c:pt>
                <c:pt idx="12">
                  <c:v>92.065222695669362</c:v>
                </c:pt>
                <c:pt idx="13">
                  <c:v>97.563876838674375</c:v>
                </c:pt>
                <c:pt idx="14">
                  <c:v>88.631714195452332</c:v>
                </c:pt>
                <c:pt idx="15">
                  <c:v>101.65959064372545</c:v>
                </c:pt>
                <c:pt idx="16">
                  <c:v>91.65841558728421</c:v>
                </c:pt>
                <c:pt idx="17">
                  <c:v>89.057784524185607</c:v>
                </c:pt>
                <c:pt idx="18">
                  <c:v>76.154316373994135</c:v>
                </c:pt>
                <c:pt idx="19">
                  <c:v>55.319955668908904</c:v>
                </c:pt>
                <c:pt idx="20">
                  <c:v>88.650206886986538</c:v>
                </c:pt>
                <c:pt idx="21">
                  <c:v>88.193796986204958</c:v>
                </c:pt>
                <c:pt idx="22">
                  <c:v>82.957443693606919</c:v>
                </c:pt>
                <c:pt idx="23">
                  <c:v>53.675968233665429</c:v>
                </c:pt>
                <c:pt idx="24">
                  <c:v>72.336763470769981</c:v>
                </c:pt>
                <c:pt idx="25">
                  <c:v>74.265878672532963</c:v>
                </c:pt>
                <c:pt idx="26">
                  <c:v>78.263767423582792</c:v>
                </c:pt>
                <c:pt idx="27">
                  <c:v>59.570963135333102</c:v>
                </c:pt>
                <c:pt idx="28">
                  <c:v>58.195248148804509</c:v>
                </c:pt>
                <c:pt idx="29">
                  <c:v>91.804270270686757</c:v>
                </c:pt>
                <c:pt idx="30">
                  <c:v>54.843415702863538</c:v>
                </c:pt>
                <c:pt idx="31">
                  <c:v>78.645789188453364</c:v>
                </c:pt>
                <c:pt idx="32">
                  <c:v>50.174235828048786</c:v>
                </c:pt>
                <c:pt idx="33">
                  <c:v>62.19291216228364</c:v>
                </c:pt>
                <c:pt idx="34">
                  <c:v>76.445126790516326</c:v>
                </c:pt>
                <c:pt idx="35">
                  <c:v>54.944483398956699</c:v>
                </c:pt>
              </c:numCache>
            </c:numRef>
          </c:val>
          <c:smooth val="0"/>
          <c:extLst>
            <c:ext xmlns:c16="http://schemas.microsoft.com/office/drawing/2014/chart" uri="{C3380CC4-5D6E-409C-BE32-E72D297353CC}">
              <c16:uniqueId val="{00000000-6D8D-47BA-9A0E-D7E5CE13C4AE}"/>
            </c:ext>
          </c:extLst>
        </c:ser>
        <c:ser>
          <c:idx val="1"/>
          <c:order val="1"/>
          <c:tx>
            <c:strRef>
              <c:f>'graphe 2'!$I$5</c:f>
              <c:strCache>
                <c:ptCount val="1"/>
                <c:pt idx="0">
                  <c:v>  Surface totale en vignes (ha)</c:v>
                </c:pt>
              </c:strCache>
            </c:strRef>
          </c:tx>
          <c:spPr>
            <a:ln w="38100">
              <a:solidFill>
                <a:srgbClr val="99CC00"/>
              </a:solidFill>
              <a:prstDash val="solid"/>
            </a:ln>
          </c:spPr>
          <c:marker>
            <c:symbol val="none"/>
          </c:marker>
          <c:cat>
            <c:numRef>
              <c:f>'graphe 2'!$E$7:$E$42</c:f>
              <c:numCache>
                <c:formatCode>General</c:formatCode>
                <c:ptCount val="36"/>
                <c:pt idx="0">
                  <c:v>1989</c:v>
                </c:pt>
                <c:pt idx="1">
                  <c:v>1990</c:v>
                </c:pt>
                <c:pt idx="2">
                  <c:v>1991</c:v>
                </c:pt>
                <c:pt idx="3">
                  <c:v>1992</c:v>
                </c:pt>
                <c:pt idx="4">
                  <c:v>1993</c:v>
                </c:pt>
                <c:pt idx="5">
                  <c:v>1994</c:v>
                </c:pt>
                <c:pt idx="6">
                  <c:v>1995</c:v>
                </c:pt>
                <c:pt idx="7">
                  <c:v>1996</c:v>
                </c:pt>
                <c:pt idx="8">
                  <c:v>1997</c:v>
                </c:pt>
                <c:pt idx="9">
                  <c:v>1998</c:v>
                </c:pt>
                <c:pt idx="10">
                  <c:v>1999</c:v>
                </c:pt>
                <c:pt idx="11">
                  <c:v>2000</c:v>
                </c:pt>
                <c:pt idx="12">
                  <c:v>2001</c:v>
                </c:pt>
                <c:pt idx="13">
                  <c:v>2002</c:v>
                </c:pt>
                <c:pt idx="14">
                  <c:v>2003</c:v>
                </c:pt>
                <c:pt idx="15">
                  <c:v>2004</c:v>
                </c:pt>
                <c:pt idx="16">
                  <c:v>2005</c:v>
                </c:pt>
                <c:pt idx="17">
                  <c:v>2006</c:v>
                </c:pt>
                <c:pt idx="18">
                  <c:v>2007</c:v>
                </c:pt>
                <c:pt idx="19">
                  <c:v>2008</c:v>
                </c:pt>
                <c:pt idx="20">
                  <c:v>2009</c:v>
                </c:pt>
                <c:pt idx="21">
                  <c:v>2010</c:v>
                </c:pt>
                <c:pt idx="22">
                  <c:v>2011</c:v>
                </c:pt>
                <c:pt idx="23">
                  <c:v>2012</c:v>
                </c:pt>
                <c:pt idx="24">
                  <c:v>2013</c:v>
                </c:pt>
                <c:pt idx="25">
                  <c:v>2014</c:v>
                </c:pt>
                <c:pt idx="26">
                  <c:v>2015</c:v>
                </c:pt>
                <c:pt idx="27">
                  <c:v>2016</c:v>
                </c:pt>
                <c:pt idx="28">
                  <c:v>2017</c:v>
                </c:pt>
                <c:pt idx="29">
                  <c:v>2018</c:v>
                </c:pt>
                <c:pt idx="30">
                  <c:v>2019</c:v>
                </c:pt>
                <c:pt idx="31">
                  <c:v>2020</c:v>
                </c:pt>
                <c:pt idx="32">
                  <c:v>2021</c:v>
                </c:pt>
                <c:pt idx="33">
                  <c:v>2022</c:v>
                </c:pt>
                <c:pt idx="34">
                  <c:v>2023</c:v>
                </c:pt>
                <c:pt idx="35">
                  <c:v>2024</c:v>
                </c:pt>
              </c:numCache>
            </c:numRef>
          </c:cat>
          <c:val>
            <c:numRef>
              <c:f>'graphe 2'!$I$7:$I$42</c:f>
              <c:numCache>
                <c:formatCode>0.0</c:formatCode>
                <c:ptCount val="36"/>
                <c:pt idx="0">
                  <c:v>100</c:v>
                </c:pt>
                <c:pt idx="1">
                  <c:v>97.268074511250461</c:v>
                </c:pt>
                <c:pt idx="2">
                  <c:v>96.295186278126153</c:v>
                </c:pt>
                <c:pt idx="3">
                  <c:v>102.45988565105127</c:v>
                </c:pt>
                <c:pt idx="4">
                  <c:v>101.95038731095536</c:v>
                </c:pt>
                <c:pt idx="5">
                  <c:v>101.8904463297676</c:v>
                </c:pt>
                <c:pt idx="6">
                  <c:v>100.85761711545555</c:v>
                </c:pt>
                <c:pt idx="7">
                  <c:v>103.39358170416821</c:v>
                </c:pt>
                <c:pt idx="8">
                  <c:v>99.034028033935812</c:v>
                </c:pt>
                <c:pt idx="9">
                  <c:v>98.552194762080418</c:v>
                </c:pt>
                <c:pt idx="10">
                  <c:v>97.544725193655481</c:v>
                </c:pt>
                <c:pt idx="11">
                  <c:v>97.341848026558466</c:v>
                </c:pt>
                <c:pt idx="12">
                  <c:v>97.507838436001464</c:v>
                </c:pt>
                <c:pt idx="13">
                  <c:v>96.364348948727411</c:v>
                </c:pt>
                <c:pt idx="14">
                  <c:v>96.371265215787531</c:v>
                </c:pt>
                <c:pt idx="15">
                  <c:v>94.939597934341563</c:v>
                </c:pt>
                <c:pt idx="16">
                  <c:v>94.084286241239397</c:v>
                </c:pt>
                <c:pt idx="17">
                  <c:v>92.090095905569896</c:v>
                </c:pt>
                <c:pt idx="18">
                  <c:v>90.778310586499444</c:v>
                </c:pt>
                <c:pt idx="19">
                  <c:v>89.134544448542968</c:v>
                </c:pt>
                <c:pt idx="20">
                  <c:v>88.588159350793063</c:v>
                </c:pt>
                <c:pt idx="21">
                  <c:v>84.004979712283287</c:v>
                </c:pt>
                <c:pt idx="22">
                  <c:v>81.259221689413494</c:v>
                </c:pt>
                <c:pt idx="23">
                  <c:v>78.257561785319069</c:v>
                </c:pt>
                <c:pt idx="24">
                  <c:v>77.909443009959418</c:v>
                </c:pt>
                <c:pt idx="25">
                  <c:v>76.212652157875326</c:v>
                </c:pt>
                <c:pt idx="26">
                  <c:v>75.742345997786799</c:v>
                </c:pt>
                <c:pt idx="27">
                  <c:v>73.506086315012908</c:v>
                </c:pt>
                <c:pt idx="28">
                  <c:v>74.024806344522318</c:v>
                </c:pt>
                <c:pt idx="29">
                  <c:v>74.146993729251193</c:v>
                </c:pt>
                <c:pt idx="30">
                  <c:v>75.403448911840655</c:v>
                </c:pt>
                <c:pt idx="31">
                  <c:v>74.859369236444124</c:v>
                </c:pt>
                <c:pt idx="32">
                  <c:v>73.390815197344153</c:v>
                </c:pt>
                <c:pt idx="33">
                  <c:v>73.787347842124674</c:v>
                </c:pt>
                <c:pt idx="34">
                  <c:v>72.376429361859095</c:v>
                </c:pt>
                <c:pt idx="35">
                  <c:v>71.35973810402065</c:v>
                </c:pt>
              </c:numCache>
            </c:numRef>
          </c:val>
          <c:smooth val="0"/>
          <c:extLst>
            <c:ext xmlns:c16="http://schemas.microsoft.com/office/drawing/2014/chart" uri="{C3380CC4-5D6E-409C-BE32-E72D297353CC}">
              <c16:uniqueId val="{00000001-6D8D-47BA-9A0E-D7E5CE13C4AE}"/>
            </c:ext>
          </c:extLst>
        </c:ser>
        <c:dLbls>
          <c:showLegendKey val="0"/>
          <c:showVal val="0"/>
          <c:showCatName val="0"/>
          <c:showSerName val="0"/>
          <c:showPercent val="0"/>
          <c:showBubbleSize val="0"/>
        </c:dLbls>
        <c:smooth val="0"/>
        <c:axId val="371885624"/>
        <c:axId val="1"/>
      </c:lineChart>
      <c:catAx>
        <c:axId val="371885624"/>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crossAx val="1"/>
        <c:crosses val="autoZero"/>
        <c:auto val="1"/>
        <c:lblAlgn val="ctr"/>
        <c:lblOffset val="100"/>
        <c:tickLblSkip val="2"/>
        <c:tickMarkSkip val="1"/>
        <c:noMultiLvlLbl val="0"/>
      </c:catAx>
      <c:valAx>
        <c:axId val="1"/>
        <c:scaling>
          <c:orientation val="minMax"/>
          <c:min val="40"/>
        </c:scaling>
        <c:delete val="0"/>
        <c:axPos val="l"/>
        <c:majorGridlines>
          <c:spPr>
            <a:ln w="3175">
              <a:solidFill>
                <a:srgbClr val="000000"/>
              </a:solidFill>
              <a:prstDash val="sysDash"/>
            </a:ln>
          </c:spPr>
        </c:majorGridlines>
        <c:title>
          <c:tx>
            <c:rich>
              <a:bodyPr rot="0" vert="horz"/>
              <a:lstStyle/>
              <a:p>
                <a:pPr>
                  <a:defRPr sz="1000" b="1" i="0" u="none" strike="noStrike" baseline="0">
                    <a:solidFill>
                      <a:srgbClr val="0000FF"/>
                    </a:solidFill>
                    <a:latin typeface="Trebuchet MS"/>
                    <a:ea typeface="Trebuchet MS"/>
                    <a:cs typeface="Trebuchet MS"/>
                  </a:defRPr>
                </a:pPr>
                <a:r>
                  <a:rPr lang="fr-FR" sz="800">
                    <a:solidFill>
                      <a:sysClr val="windowText" lastClr="000000"/>
                    </a:solidFill>
                  </a:rPr>
                  <a:t>Base 100 en 1989</a:t>
                </a:r>
              </a:p>
            </c:rich>
          </c:tx>
          <c:layout>
            <c:manualLayout>
              <c:xMode val="edge"/>
              <c:yMode val="edge"/>
              <c:x val="0.2330727740571121"/>
              <c:y val="0.52332436607150024"/>
            </c:manualLayout>
          </c:layout>
          <c:overlay val="0"/>
          <c:spPr>
            <a:solidFill>
              <a:sysClr val="window" lastClr="FFFFFF"/>
            </a:solid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crossAx val="371885624"/>
        <c:crosses val="autoZero"/>
        <c:crossBetween val="between"/>
      </c:valAx>
      <c:spPr>
        <a:noFill/>
        <a:ln w="12700">
          <a:solidFill>
            <a:srgbClr val="808080"/>
          </a:solidFill>
          <a:prstDash val="solid"/>
        </a:ln>
      </c:spPr>
    </c:plotArea>
    <c:legend>
      <c:legendPos val="r"/>
      <c:layout>
        <c:manualLayout>
          <c:xMode val="edge"/>
          <c:yMode val="edge"/>
          <c:x val="0.22758744437408823"/>
          <c:y val="0.14464638583965037"/>
          <c:w val="0.70235126275551873"/>
          <c:h val="0.10009335328318771"/>
        </c:manualLayout>
      </c:layout>
      <c:overlay val="0"/>
      <c:spPr>
        <a:solidFill>
          <a:srgbClr val="FFFFFF"/>
        </a:solidFill>
        <a:ln w="25400">
          <a:noFill/>
        </a:ln>
      </c:spPr>
      <c:txPr>
        <a:bodyPr/>
        <a:lstStyle/>
        <a:p>
          <a:pPr>
            <a:defRPr sz="900"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legend>
    <c:plotVisOnly val="1"/>
    <c:dispBlanksAs val="gap"/>
    <c:showDLblsOverMax val="0"/>
  </c:chart>
  <c:spPr>
    <a:solidFill>
      <a:srgbClr val="FFFFFF"/>
    </a:solid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19966151772011"/>
          <c:y val="0.1954954314921161"/>
          <c:w val="0.82606957503404044"/>
          <c:h val="0.48901473450974964"/>
        </c:manualLayout>
      </c:layout>
      <c:lineChart>
        <c:grouping val="standard"/>
        <c:varyColors val="0"/>
        <c:ser>
          <c:idx val="0"/>
          <c:order val="0"/>
          <c:tx>
            <c:strRef>
              <c:f>'graphe 3'!$B$12</c:f>
              <c:strCache>
                <c:ptCount val="1"/>
                <c:pt idx="0">
                  <c:v> Surfaces en vigne (ha) et tendance linéaire</c:v>
                </c:pt>
              </c:strCache>
            </c:strRef>
          </c:tx>
          <c:spPr>
            <a:ln w="12700">
              <a:solidFill>
                <a:srgbClr val="FF0000"/>
              </a:solidFill>
              <a:prstDash val="solid"/>
            </a:ln>
          </c:spPr>
          <c:marker>
            <c:symbol val="diamond"/>
            <c:size val="5"/>
            <c:spPr>
              <a:solidFill>
                <a:srgbClr val="FF0000"/>
              </a:solidFill>
              <a:ln>
                <a:solidFill>
                  <a:srgbClr val="FF0000"/>
                </a:solidFill>
                <a:prstDash val="solid"/>
              </a:ln>
            </c:spPr>
          </c:marker>
          <c:dLbls>
            <c:dLbl>
              <c:idx val="0"/>
              <c:layout>
                <c:manualLayout>
                  <c:x val="-3.6429872495446266E-3"/>
                  <c:y val="-4.747374272147176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C90-452C-982F-A92E17DAC470}"/>
                </c:ext>
              </c:extLst>
            </c:dLbl>
            <c:dLbl>
              <c:idx val="9"/>
              <c:layout>
                <c:manualLayout>
                  <c:x val="-3.4987020065114845E-2"/>
                  <c:y val="-5.2237286128707573E-2"/>
                </c:manualLayout>
              </c:layout>
              <c:numFmt formatCode="#,##0" sourceLinked="0"/>
              <c:spPr>
                <a:noFill/>
                <a:ln w="25400">
                  <a:noFill/>
                </a:ln>
              </c:spPr>
              <c:txPr>
                <a:bodyPr/>
                <a:lstStyle/>
                <a:p>
                  <a:pPr>
                    <a:defRPr sz="800" b="1" i="0" u="none" strike="noStrike" baseline="0">
                      <a:solidFill>
                        <a:srgbClr val="FF0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FFB-4DAA-AA99-553D2ED03323}"/>
                </c:ext>
              </c:extLst>
            </c:dLbl>
            <c:dLbl>
              <c:idx val="21"/>
              <c:layout>
                <c:manualLayout>
                  <c:x val="-5.7229321744618054E-2"/>
                  <c:y val="-4.978706609042291E-2"/>
                </c:manualLayout>
              </c:layout>
              <c:numFmt formatCode="#,##0" sourceLinked="0"/>
              <c:spPr>
                <a:noFill/>
                <a:ln w="25400">
                  <a:noFill/>
                </a:ln>
              </c:spPr>
              <c:txPr>
                <a:bodyPr/>
                <a:lstStyle/>
                <a:p>
                  <a:pPr>
                    <a:defRPr sz="800" b="1" i="0" u="none" strike="noStrike" baseline="0">
                      <a:solidFill>
                        <a:srgbClr val="FF0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FFB-4DAA-AA99-553D2ED03323}"/>
                </c:ext>
              </c:extLst>
            </c:dLbl>
            <c:dLbl>
              <c:idx val="31"/>
              <c:layout>
                <c:manualLayout>
                  <c:x val="-8.0129655924157023E-2"/>
                  <c:y val="-5.2186726565820477E-2"/>
                </c:manualLayout>
              </c:layout>
              <c:numFmt formatCode="#,##0" sourceLinked="0"/>
              <c:spPr>
                <a:noFill/>
                <a:ln w="25400">
                  <a:noFill/>
                </a:ln>
              </c:spPr>
              <c:txPr>
                <a:bodyPr/>
                <a:lstStyle/>
                <a:p>
                  <a:pPr>
                    <a:defRPr sz="800" b="1" i="0" u="none" strike="noStrike" baseline="0">
                      <a:solidFill>
                        <a:srgbClr val="FF0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FB-4DAA-AA99-553D2ED03323}"/>
                </c:ext>
              </c:extLst>
            </c:dLbl>
            <c:dLbl>
              <c:idx val="34"/>
              <c:layout>
                <c:manualLayout>
                  <c:x val="-4.7681252958134329E-2"/>
                  <c:y val="5.7128855325824922E-2"/>
                </c:manualLayout>
              </c:layout>
              <c:numFmt formatCode="#,##0" sourceLinked="0"/>
              <c:spPr>
                <a:noFill/>
                <a:ln w="25400">
                  <a:noFill/>
                </a:ln>
              </c:spPr>
              <c:txPr>
                <a:bodyPr/>
                <a:lstStyle/>
                <a:p>
                  <a:pPr>
                    <a:defRPr sz="800" b="1" i="0" u="none" strike="noStrike" baseline="0">
                      <a:solidFill>
                        <a:srgbClr val="FF0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FB-4DAA-AA99-553D2ED03323}"/>
                </c:ext>
              </c:extLst>
            </c:dLbl>
            <c:dLbl>
              <c:idx val="41"/>
              <c:layout>
                <c:manualLayout>
                  <c:x val="-3.6429872495446269E-2"/>
                  <c:y val="-5.012531328320801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86C-41CD-8811-6141A192DBA8}"/>
                </c:ext>
              </c:extLst>
            </c:dLbl>
            <c:numFmt formatCode="#,##0" sourceLinked="0"/>
            <c:spPr>
              <a:noFill/>
              <a:ln w="25400">
                <a:noFill/>
              </a:ln>
            </c:spPr>
            <c:txPr>
              <a:bodyPr wrap="square" lIns="38100" tIns="19050" rIns="38100" bIns="19050" anchor="ctr">
                <a:spAutoFit/>
              </a:bodyPr>
              <a:lstStyle/>
              <a:p>
                <a:pPr>
                  <a:defRPr sz="800" b="1" i="0" u="none" strike="noStrike" baseline="0">
                    <a:solidFill>
                      <a:srgbClr val="FF0000"/>
                    </a:solidFill>
                    <a:latin typeface="Open Sans" panose="020B0606030504020204" pitchFamily="34" charset="0"/>
                    <a:ea typeface="Open Sans" panose="020B0606030504020204" pitchFamily="34" charset="0"/>
                    <a:cs typeface="Open Sans" panose="020B0606030504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5400">
                <a:solidFill>
                  <a:srgbClr val="FF0000"/>
                </a:solidFill>
                <a:prstDash val="sysDash"/>
              </a:ln>
            </c:spPr>
            <c:trendlineType val="linear"/>
            <c:dispRSqr val="0"/>
            <c:dispEq val="0"/>
          </c:trendline>
          <c:cat>
            <c:numRef>
              <c:f>'graphe 3'!$C$10:$AS$10</c:f>
              <c:numCache>
                <c:formatCode>General</c:formatCode>
                <c:ptCount val="43"/>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numCache>
            </c:numRef>
          </c:cat>
          <c:val>
            <c:numRef>
              <c:f>'graphe 3'!$C$12:$AS$12</c:f>
              <c:numCache>
                <c:formatCode>#,##0</c:formatCode>
                <c:ptCount val="43"/>
                <c:pt idx="0">
                  <c:v>47312</c:v>
                </c:pt>
                <c:pt idx="9">
                  <c:v>40078</c:v>
                </c:pt>
                <c:pt idx="21">
                  <c:v>39369</c:v>
                </c:pt>
                <c:pt idx="31">
                  <c:v>35821</c:v>
                </c:pt>
                <c:pt idx="41">
                  <c:v>32293</c:v>
                </c:pt>
              </c:numCache>
            </c:numRef>
          </c:val>
          <c:smooth val="0"/>
          <c:extLst>
            <c:ext xmlns:c16="http://schemas.microsoft.com/office/drawing/2014/chart" uri="{C3380CC4-5D6E-409C-BE32-E72D297353CC}">
              <c16:uniqueId val="{00000004-BFFB-4DAA-AA99-553D2ED03323}"/>
            </c:ext>
          </c:extLst>
        </c:ser>
        <c:ser>
          <c:idx val="1"/>
          <c:order val="1"/>
          <c:tx>
            <c:strRef>
              <c:f>'graphe 3'!$B$13</c:f>
              <c:strCache>
                <c:ptCount val="1"/>
                <c:pt idx="0">
                  <c:v> Nombre d'exploitations avec vigne et tendance linéaire</c:v>
                </c:pt>
              </c:strCache>
            </c:strRef>
          </c:tx>
          <c:spPr>
            <a:ln w="38100">
              <a:solidFill>
                <a:srgbClr val="008000"/>
              </a:solidFill>
              <a:prstDash val="solid"/>
            </a:ln>
          </c:spPr>
          <c:marker>
            <c:symbol val="square"/>
            <c:size val="5"/>
            <c:spPr>
              <a:solidFill>
                <a:srgbClr val="008000"/>
              </a:solidFill>
              <a:ln>
                <a:solidFill>
                  <a:srgbClr val="008000"/>
                </a:solidFill>
                <a:prstDash val="solid"/>
              </a:ln>
            </c:spPr>
          </c:marker>
          <c:dLbls>
            <c:dLbl>
              <c:idx val="0"/>
              <c:layout>
                <c:manualLayout>
                  <c:x val="-1.1815326362893163E-2"/>
                  <c:y val="3.3056657391510272E-2"/>
                </c:manualLayout>
              </c:layout>
              <c:numFmt formatCode="#,##0" sourceLinked="0"/>
              <c:spPr>
                <a:noFill/>
                <a:ln w="25400">
                  <a:noFill/>
                </a:ln>
              </c:spPr>
              <c:txPr>
                <a:bodyPr/>
                <a:lstStyle/>
                <a:p>
                  <a:pPr>
                    <a:defRPr sz="800" b="1" i="0" u="none" strike="noStrike" baseline="0">
                      <a:solidFill>
                        <a:srgbClr val="008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FFB-4DAA-AA99-553D2ED03323}"/>
                </c:ext>
              </c:extLst>
            </c:dLbl>
            <c:dLbl>
              <c:idx val="9"/>
              <c:layout>
                <c:manualLayout>
                  <c:x val="-2.2882262667986174E-2"/>
                  <c:y val="-5.5750794308606161E-2"/>
                </c:manualLayout>
              </c:layout>
              <c:numFmt formatCode="#,##0" sourceLinked="0"/>
              <c:spPr>
                <a:noFill/>
                <a:ln w="25400">
                  <a:noFill/>
                </a:ln>
              </c:spPr>
              <c:txPr>
                <a:bodyPr/>
                <a:lstStyle/>
                <a:p>
                  <a:pPr>
                    <a:defRPr sz="800" b="1" i="0" u="none" strike="noStrike" baseline="0">
                      <a:solidFill>
                        <a:srgbClr val="008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FFB-4DAA-AA99-553D2ED03323}"/>
                </c:ext>
              </c:extLst>
            </c:dLbl>
            <c:dLbl>
              <c:idx val="21"/>
              <c:layout>
                <c:manualLayout>
                  <c:x val="-4.2680320697617784E-2"/>
                  <c:y val="-9.6481360882521267E-2"/>
                </c:manualLayout>
              </c:layout>
              <c:numFmt formatCode="#,##0" sourceLinked="0"/>
              <c:spPr>
                <a:noFill/>
                <a:ln w="25400">
                  <a:noFill/>
                </a:ln>
              </c:spPr>
              <c:txPr>
                <a:bodyPr/>
                <a:lstStyle/>
                <a:p>
                  <a:pPr>
                    <a:defRPr sz="800" b="1" i="0" u="none" strike="noStrike" baseline="0">
                      <a:solidFill>
                        <a:srgbClr val="008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FFB-4DAA-AA99-553D2ED03323}"/>
                </c:ext>
              </c:extLst>
            </c:dLbl>
            <c:dLbl>
              <c:idx val="31"/>
              <c:layout>
                <c:manualLayout>
                  <c:x val="-2.5369820575706727E-2"/>
                  <c:y val="-8.3649280682020016E-2"/>
                </c:manualLayout>
              </c:layout>
              <c:numFmt formatCode="#,##0" sourceLinked="0"/>
              <c:spPr>
                <a:noFill/>
                <a:ln w="25400">
                  <a:noFill/>
                </a:ln>
              </c:spPr>
              <c:txPr>
                <a:bodyPr/>
                <a:lstStyle/>
                <a:p>
                  <a:pPr>
                    <a:defRPr sz="800" b="1" i="0" u="none" strike="noStrike" baseline="0">
                      <a:solidFill>
                        <a:srgbClr val="008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15:layout>
                    <c:manualLayout>
                      <c:w val="9.5956284153005458E-2"/>
                      <c:h val="7.4661851479091434E-2"/>
                    </c:manualLayout>
                  </c15:layout>
                </c:ext>
                <c:ext xmlns:c16="http://schemas.microsoft.com/office/drawing/2014/chart" uri="{C3380CC4-5D6E-409C-BE32-E72D297353CC}">
                  <c16:uniqueId val="{00000006-BFFB-4DAA-AA99-553D2ED03323}"/>
                </c:ext>
              </c:extLst>
            </c:dLbl>
            <c:dLbl>
              <c:idx val="34"/>
              <c:layout>
                <c:manualLayout>
                  <c:x val="-1.2427345010138535E-2"/>
                  <c:y val="-4.9743176052484239E-2"/>
                </c:manualLayout>
              </c:layout>
              <c:numFmt formatCode="#,##0" sourceLinked="0"/>
              <c:spPr>
                <a:noFill/>
                <a:ln w="25400">
                  <a:noFill/>
                </a:ln>
              </c:spPr>
              <c:txPr>
                <a:bodyPr/>
                <a:lstStyle/>
                <a:p>
                  <a:pPr>
                    <a:defRPr sz="800" b="1" i="0" u="none" strike="noStrike" baseline="0">
                      <a:solidFill>
                        <a:srgbClr val="008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FFB-4DAA-AA99-553D2ED03323}"/>
                </c:ext>
              </c:extLst>
            </c:dLbl>
            <c:dLbl>
              <c:idx val="41"/>
              <c:layout>
                <c:manualLayout>
                  <c:x val="-4.7358834244080147E-2"/>
                  <c:y val="-4.01002506265664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86C-41CD-8811-6141A192DBA8}"/>
                </c:ext>
              </c:extLst>
            </c:dLbl>
            <c:numFmt formatCode="#,##0" sourceLinked="0"/>
            <c:spPr>
              <a:noFill/>
              <a:ln w="25400">
                <a:noFill/>
              </a:ln>
            </c:spPr>
            <c:txPr>
              <a:bodyPr wrap="square" lIns="38100" tIns="19050" rIns="38100" bIns="19050" anchor="ctr">
                <a:spAutoFit/>
              </a:bodyPr>
              <a:lstStyle/>
              <a:p>
                <a:pPr>
                  <a:defRPr sz="800" b="1" i="0" u="none" strike="noStrike" baseline="0">
                    <a:solidFill>
                      <a:srgbClr val="008000"/>
                    </a:solidFill>
                    <a:latin typeface="Open Sans" panose="020B0606030504020204" pitchFamily="34" charset="0"/>
                    <a:ea typeface="Open Sans" panose="020B0606030504020204" pitchFamily="34" charset="0"/>
                    <a:cs typeface="Open Sans" panose="020B0606030504020204" pitchFamily="34" charset="0"/>
                  </a:defRPr>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trendline>
            <c:spPr>
              <a:ln w="25400">
                <a:solidFill>
                  <a:srgbClr val="008000"/>
                </a:solidFill>
                <a:prstDash val="sysDash"/>
              </a:ln>
            </c:spPr>
            <c:trendlineType val="linear"/>
            <c:dispRSqr val="0"/>
            <c:dispEq val="0"/>
          </c:trendline>
          <c:cat>
            <c:numRef>
              <c:f>'graphe 3'!$C$10:$AS$10</c:f>
              <c:numCache>
                <c:formatCode>General</c:formatCode>
                <c:ptCount val="43"/>
                <c:pt idx="0">
                  <c:v>1979</c:v>
                </c:pt>
                <c:pt idx="1">
                  <c:v>1980</c:v>
                </c:pt>
                <c:pt idx="2">
                  <c:v>1981</c:v>
                </c:pt>
                <c:pt idx="3">
                  <c:v>1982</c:v>
                </c:pt>
                <c:pt idx="4">
                  <c:v>1983</c:v>
                </c:pt>
                <c:pt idx="5">
                  <c:v>1984</c:v>
                </c:pt>
                <c:pt idx="6">
                  <c:v>1985</c:v>
                </c:pt>
                <c:pt idx="7">
                  <c:v>1986</c:v>
                </c:pt>
                <c:pt idx="8">
                  <c:v>1987</c:v>
                </c:pt>
                <c:pt idx="9">
                  <c:v>1988</c:v>
                </c:pt>
                <c:pt idx="10">
                  <c:v>1989</c:v>
                </c:pt>
                <c:pt idx="11">
                  <c:v>1990</c:v>
                </c:pt>
                <c:pt idx="12">
                  <c:v>1991</c:v>
                </c:pt>
                <c:pt idx="13">
                  <c:v>1992</c:v>
                </c:pt>
                <c:pt idx="14">
                  <c:v>1993</c:v>
                </c:pt>
                <c:pt idx="15">
                  <c:v>1994</c:v>
                </c:pt>
                <c:pt idx="16">
                  <c:v>1995</c:v>
                </c:pt>
                <c:pt idx="17">
                  <c:v>1996</c:v>
                </c:pt>
                <c:pt idx="18">
                  <c:v>1997</c:v>
                </c:pt>
                <c:pt idx="19">
                  <c:v>1998</c:v>
                </c:pt>
                <c:pt idx="20">
                  <c:v>1999</c:v>
                </c:pt>
                <c:pt idx="21">
                  <c:v>2000</c:v>
                </c:pt>
                <c:pt idx="22">
                  <c:v>2001</c:v>
                </c:pt>
                <c:pt idx="23">
                  <c:v>2002</c:v>
                </c:pt>
                <c:pt idx="24">
                  <c:v>2003</c:v>
                </c:pt>
                <c:pt idx="25">
                  <c:v>2004</c:v>
                </c:pt>
                <c:pt idx="26">
                  <c:v>2005</c:v>
                </c:pt>
                <c:pt idx="27">
                  <c:v>2006</c:v>
                </c:pt>
                <c:pt idx="28">
                  <c:v>2007</c:v>
                </c:pt>
                <c:pt idx="29">
                  <c:v>2008</c:v>
                </c:pt>
                <c:pt idx="30">
                  <c:v>2009</c:v>
                </c:pt>
                <c:pt idx="31">
                  <c:v>2010</c:v>
                </c:pt>
                <c:pt idx="32">
                  <c:v>2011</c:v>
                </c:pt>
                <c:pt idx="33">
                  <c:v>2012</c:v>
                </c:pt>
                <c:pt idx="34">
                  <c:v>2013</c:v>
                </c:pt>
                <c:pt idx="35">
                  <c:v>2014</c:v>
                </c:pt>
                <c:pt idx="36">
                  <c:v>2015</c:v>
                </c:pt>
                <c:pt idx="37">
                  <c:v>2016</c:v>
                </c:pt>
                <c:pt idx="38">
                  <c:v>2017</c:v>
                </c:pt>
                <c:pt idx="39">
                  <c:v>2018</c:v>
                </c:pt>
                <c:pt idx="40">
                  <c:v>2019</c:v>
                </c:pt>
                <c:pt idx="41">
                  <c:v>2020</c:v>
                </c:pt>
                <c:pt idx="42">
                  <c:v>2021</c:v>
                </c:pt>
              </c:numCache>
            </c:numRef>
          </c:cat>
          <c:val>
            <c:numRef>
              <c:f>'graphe 3'!$C$13:$AS$13</c:f>
              <c:numCache>
                <c:formatCode>General</c:formatCode>
                <c:ptCount val="43"/>
                <c:pt idx="0" formatCode="#,##0">
                  <c:v>38798</c:v>
                </c:pt>
                <c:pt idx="9" formatCode="#,##0">
                  <c:v>22105</c:v>
                </c:pt>
                <c:pt idx="21" formatCode="#,##0">
                  <c:v>8974</c:v>
                </c:pt>
                <c:pt idx="31" formatCode="#,##0">
                  <c:v>2290</c:v>
                </c:pt>
                <c:pt idx="41" formatCode="#,##0">
                  <c:v>1634</c:v>
                </c:pt>
              </c:numCache>
            </c:numRef>
          </c:val>
          <c:smooth val="0"/>
          <c:extLst>
            <c:ext xmlns:c16="http://schemas.microsoft.com/office/drawing/2014/chart" uri="{C3380CC4-5D6E-409C-BE32-E72D297353CC}">
              <c16:uniqueId val="{0000000A-BFFB-4DAA-AA99-553D2ED03323}"/>
            </c:ext>
          </c:extLst>
        </c:ser>
        <c:dLbls>
          <c:showLegendKey val="0"/>
          <c:showVal val="1"/>
          <c:showCatName val="0"/>
          <c:showSerName val="0"/>
          <c:showPercent val="0"/>
          <c:showBubbleSize val="0"/>
        </c:dLbls>
        <c:marker val="1"/>
        <c:smooth val="0"/>
        <c:axId val="371883656"/>
        <c:axId val="1"/>
      </c:lineChart>
      <c:catAx>
        <c:axId val="371883656"/>
        <c:scaling>
          <c:orientation val="minMax"/>
        </c:scaling>
        <c:delete val="0"/>
        <c:axPos val="b"/>
        <c:numFmt formatCode="General" sourceLinked="1"/>
        <c:majorTickMark val="out"/>
        <c:minorTickMark val="none"/>
        <c:tickLblPos val="nextTo"/>
        <c:spPr>
          <a:ln w="3175">
            <a:solidFill>
              <a:srgbClr val="000000"/>
            </a:solidFill>
            <a:prstDash val="solid"/>
          </a:ln>
        </c:spPr>
        <c:txPr>
          <a:bodyPr rot="-2700000" vert="horz"/>
          <a:lstStyle/>
          <a:p>
            <a:pPr>
              <a:defRPr sz="8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crossAx val="1"/>
        <c:crosses val="autoZero"/>
        <c:auto val="0"/>
        <c:lblAlgn val="ctr"/>
        <c:lblOffset val="100"/>
        <c:tickLblSkip val="2"/>
        <c:tickMarkSkip val="1"/>
        <c:noMultiLvlLbl val="0"/>
      </c:catAx>
      <c:valAx>
        <c:axId val="1"/>
        <c:scaling>
          <c:orientation val="minMax"/>
          <c:min val="0"/>
        </c:scaling>
        <c:delete val="0"/>
        <c:axPos val="l"/>
        <c:title>
          <c:tx>
            <c:rich>
              <a:bodyPr rot="0" vert="horz"/>
              <a:lstStyle/>
              <a:p>
                <a:pPr>
                  <a:defRPr sz="9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r>
                  <a:rPr lang="fr-FR" sz="900" b="0">
                    <a:latin typeface="Open Sans" panose="020B0606030504020204" pitchFamily="34" charset="0"/>
                    <a:ea typeface="Open Sans" panose="020B0606030504020204" pitchFamily="34" charset="0"/>
                    <a:cs typeface="Open Sans" panose="020B0606030504020204" pitchFamily="34" charset="0"/>
                  </a:rPr>
                  <a:t>Effectifs</a:t>
                </a:r>
              </a:p>
            </c:rich>
          </c:tx>
          <c:layout>
            <c:manualLayout>
              <c:xMode val="edge"/>
              <c:yMode val="edge"/>
              <c:x val="0.14717152159258784"/>
              <c:y val="0.59461835604440139"/>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crossAx val="371883656"/>
        <c:crosses val="autoZero"/>
        <c:crossBetween val="between"/>
      </c:valAx>
      <c:spPr>
        <a:noFill/>
        <a:ln w="12700">
          <a:solidFill>
            <a:srgbClr val="808080"/>
          </a:solidFill>
          <a:prstDash val="solid"/>
        </a:ln>
      </c:spPr>
    </c:plotArea>
    <c:legend>
      <c:legendPos val="r"/>
      <c:legendEntry>
        <c:idx val="2"/>
        <c:delete val="1"/>
      </c:legendEntry>
      <c:legendEntry>
        <c:idx val="3"/>
        <c:delete val="1"/>
      </c:legendEntry>
      <c:layout>
        <c:manualLayout>
          <c:xMode val="edge"/>
          <c:yMode val="edge"/>
          <c:x val="5.4822942214190443E-2"/>
          <c:y val="0.81398890460132711"/>
          <c:w val="0.90170101688108661"/>
          <c:h val="0.12063501153264934"/>
        </c:manualLayout>
      </c:layout>
      <c:overlay val="0"/>
      <c:spPr>
        <a:noFill/>
        <a:ln w="25400">
          <a:noFill/>
        </a:ln>
      </c:spPr>
      <c:txPr>
        <a:bodyPr/>
        <a:lstStyle/>
        <a:p>
          <a:pPr>
            <a:defRPr sz="700"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legend>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fr-FR"/>
    </a:p>
  </c:txPr>
  <c:printSettings>
    <c:headerFooter alignWithMargins="0">
      <c:oddHeader>&amp;A</c:oddHeader>
      <c:oddFooter>Page &amp;P</c:oddFooter>
    </c:headerFooter>
    <c:pageMargins b="0.984251969" l="0.78740157499999996" r="0.78740157499999996" t="0.984251969" header="0.5" footer="0.5"/>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333420299005375"/>
          <c:y val="9.2389613598277506E-2"/>
          <c:w val="0.84635761589403968"/>
          <c:h val="0.65913823787442039"/>
        </c:manualLayout>
      </c:layout>
      <c:lineChart>
        <c:grouping val="standard"/>
        <c:varyColors val="0"/>
        <c:ser>
          <c:idx val="0"/>
          <c:order val="0"/>
          <c:tx>
            <c:strRef>
              <c:f>'graphe 4'!$C$13</c:f>
              <c:strCache>
                <c:ptCount val="1"/>
                <c:pt idx="0">
                  <c:v>52 - Pays de la Loire</c:v>
                </c:pt>
              </c:strCache>
            </c:strRef>
          </c:tx>
          <c:spPr>
            <a:ln w="38100">
              <a:solidFill>
                <a:srgbClr val="000000"/>
              </a:solidFill>
              <a:prstDash val="solid"/>
            </a:ln>
          </c:spPr>
          <c:marker>
            <c:symbol val="none"/>
          </c:marker>
          <c:dLbls>
            <c:dLbl>
              <c:idx val="0"/>
              <c:layout>
                <c:manualLayout>
                  <c:x val="-1.5462496488760991E-2"/>
                  <c:y val="-2.73800661476527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80-4704-B4A1-F19BF6D537B0}"/>
                </c:ext>
              </c:extLst>
            </c:dLbl>
            <c:dLbl>
              <c:idx val="1"/>
              <c:delete val="1"/>
              <c:extLst>
                <c:ext xmlns:c15="http://schemas.microsoft.com/office/drawing/2012/chart" uri="{CE6537A1-D6FC-4f65-9D91-7224C49458BB}"/>
                <c:ext xmlns:c16="http://schemas.microsoft.com/office/drawing/2014/chart" uri="{C3380CC4-5D6E-409C-BE32-E72D297353CC}">
                  <c16:uniqueId val="{00000008-F980-4704-B4A1-F19BF6D537B0}"/>
                </c:ext>
              </c:extLst>
            </c:dLbl>
            <c:dLbl>
              <c:idx val="2"/>
              <c:delete val="1"/>
              <c:extLst>
                <c:ext xmlns:c15="http://schemas.microsoft.com/office/drawing/2012/chart" uri="{CE6537A1-D6FC-4f65-9D91-7224C49458BB}"/>
                <c:ext xmlns:c16="http://schemas.microsoft.com/office/drawing/2014/chart" uri="{C3380CC4-5D6E-409C-BE32-E72D297353CC}">
                  <c16:uniqueId val="{00000007-F980-4704-B4A1-F19BF6D537B0}"/>
                </c:ext>
              </c:extLst>
            </c:dLbl>
            <c:dLbl>
              <c:idx val="3"/>
              <c:delete val="1"/>
              <c:extLst>
                <c:ext xmlns:c15="http://schemas.microsoft.com/office/drawing/2012/chart" uri="{CE6537A1-D6FC-4f65-9D91-7224C49458BB}"/>
                <c:ext xmlns:c16="http://schemas.microsoft.com/office/drawing/2014/chart" uri="{C3380CC4-5D6E-409C-BE32-E72D297353CC}">
                  <c16:uniqueId val="{00000006-F980-4704-B4A1-F19BF6D537B0}"/>
                </c:ext>
              </c:extLst>
            </c:dLbl>
            <c:dLbl>
              <c:idx val="4"/>
              <c:delete val="1"/>
              <c:extLst>
                <c:ext xmlns:c15="http://schemas.microsoft.com/office/drawing/2012/chart" uri="{CE6537A1-D6FC-4f65-9D91-7224C49458BB}"/>
                <c:ext xmlns:c16="http://schemas.microsoft.com/office/drawing/2014/chart" uri="{C3380CC4-5D6E-409C-BE32-E72D297353CC}">
                  <c16:uniqueId val="{00000005-F980-4704-B4A1-F19BF6D537B0}"/>
                </c:ext>
              </c:extLst>
            </c:dLbl>
            <c:dLbl>
              <c:idx val="5"/>
              <c:delete val="1"/>
              <c:extLst>
                <c:ext xmlns:c15="http://schemas.microsoft.com/office/drawing/2012/chart" uri="{CE6537A1-D6FC-4f65-9D91-7224C49458BB}"/>
                <c:ext xmlns:c16="http://schemas.microsoft.com/office/drawing/2014/chart" uri="{C3380CC4-5D6E-409C-BE32-E72D297353CC}">
                  <c16:uniqueId val="{00000004-F980-4704-B4A1-F19BF6D537B0}"/>
                </c:ext>
              </c:extLst>
            </c:dLbl>
            <c:dLbl>
              <c:idx val="6"/>
              <c:delete val="1"/>
              <c:extLst>
                <c:ext xmlns:c15="http://schemas.microsoft.com/office/drawing/2012/chart" uri="{CE6537A1-D6FC-4f65-9D91-7224C49458BB}"/>
                <c:ext xmlns:c16="http://schemas.microsoft.com/office/drawing/2014/chart" uri="{C3380CC4-5D6E-409C-BE32-E72D297353CC}">
                  <c16:uniqueId val="{00000003-F980-4704-B4A1-F19BF6D537B0}"/>
                </c:ext>
              </c:extLst>
            </c:dLbl>
            <c:dLbl>
              <c:idx val="7"/>
              <c:delete val="1"/>
              <c:extLst>
                <c:ext xmlns:c15="http://schemas.microsoft.com/office/drawing/2012/chart" uri="{CE6537A1-D6FC-4f65-9D91-7224C49458BB}"/>
                <c:ext xmlns:c16="http://schemas.microsoft.com/office/drawing/2014/chart" uri="{C3380CC4-5D6E-409C-BE32-E72D297353CC}">
                  <c16:uniqueId val="{00000002-F980-4704-B4A1-F19BF6D537B0}"/>
                </c:ext>
              </c:extLst>
            </c:dLbl>
            <c:dLbl>
              <c:idx val="8"/>
              <c:delete val="1"/>
              <c:extLst>
                <c:ext xmlns:c15="http://schemas.microsoft.com/office/drawing/2012/chart" uri="{CE6537A1-D6FC-4f65-9D91-7224C49458BB}"/>
                <c:ext xmlns:c16="http://schemas.microsoft.com/office/drawing/2014/chart" uri="{C3380CC4-5D6E-409C-BE32-E72D297353CC}">
                  <c16:uniqueId val="{00000001-F980-4704-B4A1-F19BF6D537B0}"/>
                </c:ext>
              </c:extLst>
            </c:dLbl>
            <c:dLbl>
              <c:idx val="9"/>
              <c:delete val="1"/>
              <c:extLst>
                <c:ext xmlns:c15="http://schemas.microsoft.com/office/drawing/2012/chart" uri="{CE6537A1-D6FC-4f65-9D91-7224C49458BB}"/>
                <c:ext xmlns:c16="http://schemas.microsoft.com/office/drawing/2014/chart" uri="{C3380CC4-5D6E-409C-BE32-E72D297353CC}">
                  <c16:uniqueId val="{00000000-C697-4BF9-A185-A6D5BE2FA54B}"/>
                </c:ext>
              </c:extLst>
            </c:dLbl>
            <c:dLbl>
              <c:idx val="10"/>
              <c:delete val="1"/>
              <c:extLst>
                <c:ext xmlns:c15="http://schemas.microsoft.com/office/drawing/2012/chart" uri="{CE6537A1-D6FC-4f65-9D91-7224C49458BB}"/>
                <c:ext xmlns:c16="http://schemas.microsoft.com/office/drawing/2014/chart" uri="{C3380CC4-5D6E-409C-BE32-E72D297353CC}">
                  <c16:uniqueId val="{00000000-F4BE-45DD-8745-7F7509647457}"/>
                </c:ext>
              </c:extLst>
            </c:dLbl>
            <c:dLbl>
              <c:idx val="11"/>
              <c:delete val="1"/>
              <c:extLst>
                <c:ext xmlns:c15="http://schemas.microsoft.com/office/drawing/2012/chart" uri="{CE6537A1-D6FC-4f65-9D91-7224C49458BB}"/>
                <c:ext xmlns:c16="http://schemas.microsoft.com/office/drawing/2014/chart" uri="{C3380CC4-5D6E-409C-BE32-E72D297353CC}">
                  <c16:uniqueId val="{00000002-F4BE-45DD-8745-7F7509647457}"/>
                </c:ext>
              </c:extLst>
            </c:dLbl>
            <c:dLbl>
              <c:idx val="12"/>
              <c:delete val="1"/>
              <c:extLst>
                <c:ext xmlns:c15="http://schemas.microsoft.com/office/drawing/2012/chart" uri="{CE6537A1-D6FC-4f65-9D91-7224C49458BB}"/>
                <c:ext xmlns:c16="http://schemas.microsoft.com/office/drawing/2014/chart" uri="{C3380CC4-5D6E-409C-BE32-E72D297353CC}">
                  <c16:uniqueId val="{00000001-F4BE-45DD-8745-7F7509647457}"/>
                </c:ext>
              </c:extLst>
            </c:dLbl>
            <c:dLbl>
              <c:idx val="13"/>
              <c:delete val="1"/>
              <c:extLst>
                <c:ext xmlns:c15="http://schemas.microsoft.com/office/drawing/2012/chart" uri="{CE6537A1-D6FC-4f65-9D91-7224C49458BB}"/>
                <c:ext xmlns:c16="http://schemas.microsoft.com/office/drawing/2014/chart" uri="{C3380CC4-5D6E-409C-BE32-E72D297353CC}">
                  <c16:uniqueId val="{00000002-D65D-4B4C-9D23-1B31DC1D4E71}"/>
                </c:ext>
              </c:extLst>
            </c:dLbl>
            <c:dLbl>
              <c:idx val="14"/>
              <c:layout>
                <c:manualLayout>
                  <c:x val="-3.0924992977521982E-2"/>
                  <c:y val="-5.22606012892969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D65D-4B4C-9D23-1B31DC1D4E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4'!$C$14:$C$28</c:f>
              <c:numCache>
                <c:formatCode>#,##0</c:formatCode>
                <c:ptCount val="15"/>
                <c:pt idx="0">
                  <c:v>36438</c:v>
                </c:pt>
                <c:pt idx="1">
                  <c:v>35247</c:v>
                </c:pt>
                <c:pt idx="2">
                  <c:v>33945</c:v>
                </c:pt>
                <c:pt idx="3">
                  <c:v>33794</c:v>
                </c:pt>
                <c:pt idx="4">
                  <c:v>33058</c:v>
                </c:pt>
                <c:pt idx="5">
                  <c:v>32854</c:v>
                </c:pt>
                <c:pt idx="6">
                  <c:v>31884</c:v>
                </c:pt>
                <c:pt idx="7">
                  <c:v>32109</c:v>
                </c:pt>
                <c:pt idx="8">
                  <c:v>32162</c:v>
                </c:pt>
                <c:pt idx="9">
                  <c:v>32707</c:v>
                </c:pt>
                <c:pt idx="10">
                  <c:v>32471</c:v>
                </c:pt>
                <c:pt idx="11">
                  <c:v>31834</c:v>
                </c:pt>
                <c:pt idx="12">
                  <c:v>32006</c:v>
                </c:pt>
                <c:pt idx="13">
                  <c:v>31394</c:v>
                </c:pt>
                <c:pt idx="14">
                  <c:v>30953</c:v>
                </c:pt>
              </c:numCache>
            </c:numRef>
          </c:val>
          <c:smooth val="0"/>
          <c:extLst>
            <c:ext xmlns:c16="http://schemas.microsoft.com/office/drawing/2014/chart" uri="{C3380CC4-5D6E-409C-BE32-E72D297353CC}">
              <c16:uniqueId val="{00000009-F980-4704-B4A1-F19BF6D537B0}"/>
            </c:ext>
          </c:extLst>
        </c:ser>
        <c:ser>
          <c:idx val="1"/>
          <c:order val="1"/>
          <c:tx>
            <c:strRef>
              <c:f>'graphe 4'!$D$13</c:f>
              <c:strCache>
                <c:ptCount val="1"/>
                <c:pt idx="0">
                  <c:v>44 - Loire-Atlantique</c:v>
                </c:pt>
              </c:strCache>
            </c:strRef>
          </c:tx>
          <c:spPr>
            <a:ln w="38100">
              <a:solidFill>
                <a:srgbClr val="FF6600"/>
              </a:solidFill>
              <a:prstDash val="solid"/>
            </a:ln>
          </c:spPr>
          <c:marker>
            <c:symbol val="none"/>
          </c:marker>
          <c:dLbls>
            <c:dLbl>
              <c:idx val="0"/>
              <c:layout>
                <c:manualLayout>
                  <c:x val="-4.4178561396459953E-2"/>
                  <c:y val="-2.464205953288744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980-4704-B4A1-F19BF6D537B0}"/>
                </c:ext>
              </c:extLst>
            </c:dLbl>
            <c:dLbl>
              <c:idx val="1"/>
              <c:delete val="1"/>
              <c:extLst>
                <c:ext xmlns:c15="http://schemas.microsoft.com/office/drawing/2012/chart" uri="{CE6537A1-D6FC-4f65-9D91-7224C49458BB}"/>
                <c:ext xmlns:c16="http://schemas.microsoft.com/office/drawing/2014/chart" uri="{C3380CC4-5D6E-409C-BE32-E72D297353CC}">
                  <c16:uniqueId val="{00000012-F980-4704-B4A1-F19BF6D537B0}"/>
                </c:ext>
              </c:extLst>
            </c:dLbl>
            <c:dLbl>
              <c:idx val="2"/>
              <c:delete val="1"/>
              <c:extLst>
                <c:ext xmlns:c15="http://schemas.microsoft.com/office/drawing/2012/chart" uri="{CE6537A1-D6FC-4f65-9D91-7224C49458BB}"/>
                <c:ext xmlns:c16="http://schemas.microsoft.com/office/drawing/2014/chart" uri="{C3380CC4-5D6E-409C-BE32-E72D297353CC}">
                  <c16:uniqueId val="{00000011-F980-4704-B4A1-F19BF6D537B0}"/>
                </c:ext>
              </c:extLst>
            </c:dLbl>
            <c:dLbl>
              <c:idx val="3"/>
              <c:delete val="1"/>
              <c:extLst>
                <c:ext xmlns:c15="http://schemas.microsoft.com/office/drawing/2012/chart" uri="{CE6537A1-D6FC-4f65-9D91-7224C49458BB}"/>
                <c:ext xmlns:c16="http://schemas.microsoft.com/office/drawing/2014/chart" uri="{C3380CC4-5D6E-409C-BE32-E72D297353CC}">
                  <c16:uniqueId val="{00000010-F980-4704-B4A1-F19BF6D537B0}"/>
                </c:ext>
              </c:extLst>
            </c:dLbl>
            <c:dLbl>
              <c:idx val="4"/>
              <c:delete val="1"/>
              <c:extLst>
                <c:ext xmlns:c15="http://schemas.microsoft.com/office/drawing/2012/chart" uri="{CE6537A1-D6FC-4f65-9D91-7224C49458BB}"/>
                <c:ext xmlns:c16="http://schemas.microsoft.com/office/drawing/2014/chart" uri="{C3380CC4-5D6E-409C-BE32-E72D297353CC}">
                  <c16:uniqueId val="{0000000F-F980-4704-B4A1-F19BF6D537B0}"/>
                </c:ext>
              </c:extLst>
            </c:dLbl>
            <c:dLbl>
              <c:idx val="5"/>
              <c:delete val="1"/>
              <c:extLst>
                <c:ext xmlns:c15="http://schemas.microsoft.com/office/drawing/2012/chart" uri="{CE6537A1-D6FC-4f65-9D91-7224C49458BB}"/>
                <c:ext xmlns:c16="http://schemas.microsoft.com/office/drawing/2014/chart" uri="{C3380CC4-5D6E-409C-BE32-E72D297353CC}">
                  <c16:uniqueId val="{0000000E-F980-4704-B4A1-F19BF6D537B0}"/>
                </c:ext>
              </c:extLst>
            </c:dLbl>
            <c:dLbl>
              <c:idx val="6"/>
              <c:delete val="1"/>
              <c:extLst>
                <c:ext xmlns:c15="http://schemas.microsoft.com/office/drawing/2012/chart" uri="{CE6537A1-D6FC-4f65-9D91-7224C49458BB}"/>
                <c:ext xmlns:c16="http://schemas.microsoft.com/office/drawing/2014/chart" uri="{C3380CC4-5D6E-409C-BE32-E72D297353CC}">
                  <c16:uniqueId val="{0000000D-F980-4704-B4A1-F19BF6D537B0}"/>
                </c:ext>
              </c:extLst>
            </c:dLbl>
            <c:dLbl>
              <c:idx val="7"/>
              <c:delete val="1"/>
              <c:extLst>
                <c:ext xmlns:c15="http://schemas.microsoft.com/office/drawing/2012/chart" uri="{CE6537A1-D6FC-4f65-9D91-7224C49458BB}"/>
                <c:ext xmlns:c16="http://schemas.microsoft.com/office/drawing/2014/chart" uri="{C3380CC4-5D6E-409C-BE32-E72D297353CC}">
                  <c16:uniqueId val="{0000000C-F980-4704-B4A1-F19BF6D537B0}"/>
                </c:ext>
              </c:extLst>
            </c:dLbl>
            <c:dLbl>
              <c:idx val="8"/>
              <c:delete val="1"/>
              <c:extLst>
                <c:ext xmlns:c15="http://schemas.microsoft.com/office/drawing/2012/chart" uri="{CE6537A1-D6FC-4f65-9D91-7224C49458BB}"/>
                <c:ext xmlns:c16="http://schemas.microsoft.com/office/drawing/2014/chart" uri="{C3380CC4-5D6E-409C-BE32-E72D297353CC}">
                  <c16:uniqueId val="{0000000A-F980-4704-B4A1-F19BF6D537B0}"/>
                </c:ext>
              </c:extLst>
            </c:dLbl>
            <c:dLbl>
              <c:idx val="9"/>
              <c:delete val="1"/>
              <c:extLst>
                <c:ext xmlns:c15="http://schemas.microsoft.com/office/drawing/2012/chart" uri="{CE6537A1-D6FC-4f65-9D91-7224C49458BB}"/>
                <c:ext xmlns:c16="http://schemas.microsoft.com/office/drawing/2014/chart" uri="{C3380CC4-5D6E-409C-BE32-E72D297353CC}">
                  <c16:uniqueId val="{00000002-C697-4BF9-A185-A6D5BE2FA54B}"/>
                </c:ext>
              </c:extLst>
            </c:dLbl>
            <c:dLbl>
              <c:idx val="10"/>
              <c:delete val="1"/>
              <c:extLst>
                <c:ext xmlns:c15="http://schemas.microsoft.com/office/drawing/2012/chart" uri="{CE6537A1-D6FC-4f65-9D91-7224C49458BB}"/>
                <c:ext xmlns:c16="http://schemas.microsoft.com/office/drawing/2014/chart" uri="{C3380CC4-5D6E-409C-BE32-E72D297353CC}">
                  <c16:uniqueId val="{00000003-F4BE-45DD-8745-7F7509647457}"/>
                </c:ext>
              </c:extLst>
            </c:dLbl>
            <c:dLbl>
              <c:idx val="11"/>
              <c:delete val="1"/>
              <c:extLst>
                <c:ext xmlns:c15="http://schemas.microsoft.com/office/drawing/2012/chart" uri="{CE6537A1-D6FC-4f65-9D91-7224C49458BB}"/>
                <c:ext xmlns:c16="http://schemas.microsoft.com/office/drawing/2014/chart" uri="{C3380CC4-5D6E-409C-BE32-E72D297353CC}">
                  <c16:uniqueId val="{00000005-F4BE-45DD-8745-7F7509647457}"/>
                </c:ext>
              </c:extLst>
            </c:dLbl>
            <c:dLbl>
              <c:idx val="12"/>
              <c:delete val="1"/>
              <c:extLst>
                <c:ext xmlns:c15="http://schemas.microsoft.com/office/drawing/2012/chart" uri="{CE6537A1-D6FC-4f65-9D91-7224C49458BB}"/>
                <c:ext xmlns:c16="http://schemas.microsoft.com/office/drawing/2014/chart" uri="{C3380CC4-5D6E-409C-BE32-E72D297353CC}">
                  <c16:uniqueId val="{00000004-F4BE-45DD-8745-7F7509647457}"/>
                </c:ext>
              </c:extLst>
            </c:dLbl>
            <c:dLbl>
              <c:idx val="13"/>
              <c:delete val="1"/>
              <c:extLst>
                <c:ext xmlns:c15="http://schemas.microsoft.com/office/drawing/2012/chart" uri="{CE6537A1-D6FC-4f65-9D91-7224C49458BB}"/>
                <c:ext xmlns:c16="http://schemas.microsoft.com/office/drawing/2014/chart" uri="{C3380CC4-5D6E-409C-BE32-E72D297353CC}">
                  <c16:uniqueId val="{00000006-D65D-4B4C-9D23-1B31DC1D4E71}"/>
                </c:ext>
              </c:extLst>
            </c:dLbl>
            <c:dLbl>
              <c:idx val="14"/>
              <c:layout>
                <c:manualLayout>
                  <c:x val="-5.0805345605929135E-2"/>
                  <c:y val="-6.60133911022698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65D-4B4C-9D23-1B31DC1D4E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4'!$D$14:$D$28</c:f>
              <c:numCache>
                <c:formatCode>#,##0</c:formatCode>
                <c:ptCount val="15"/>
                <c:pt idx="0">
                  <c:v>14519</c:v>
                </c:pt>
                <c:pt idx="1">
                  <c:v>13232</c:v>
                </c:pt>
                <c:pt idx="2">
                  <c:v>12394</c:v>
                </c:pt>
                <c:pt idx="3">
                  <c:v>12256</c:v>
                </c:pt>
                <c:pt idx="4">
                  <c:v>11861</c:v>
                </c:pt>
                <c:pt idx="5">
                  <c:v>11732</c:v>
                </c:pt>
                <c:pt idx="6">
                  <c:v>11125</c:v>
                </c:pt>
                <c:pt idx="7">
                  <c:v>11235</c:v>
                </c:pt>
                <c:pt idx="8">
                  <c:v>11065</c:v>
                </c:pt>
                <c:pt idx="9">
                  <c:v>10895</c:v>
                </c:pt>
                <c:pt idx="10">
                  <c:v>10588</c:v>
                </c:pt>
                <c:pt idx="11">
                  <c:v>10163</c:v>
                </c:pt>
                <c:pt idx="12">
                  <c:v>9950</c:v>
                </c:pt>
                <c:pt idx="13">
                  <c:v>9649</c:v>
                </c:pt>
                <c:pt idx="14">
                  <c:v>9356</c:v>
                </c:pt>
              </c:numCache>
            </c:numRef>
          </c:val>
          <c:smooth val="0"/>
          <c:extLst>
            <c:ext xmlns:c16="http://schemas.microsoft.com/office/drawing/2014/chart" uri="{C3380CC4-5D6E-409C-BE32-E72D297353CC}">
              <c16:uniqueId val="{00000013-F980-4704-B4A1-F19BF6D537B0}"/>
            </c:ext>
          </c:extLst>
        </c:ser>
        <c:ser>
          <c:idx val="2"/>
          <c:order val="2"/>
          <c:tx>
            <c:strRef>
              <c:f>'graphe 4'!$E$13</c:f>
              <c:strCache>
                <c:ptCount val="1"/>
                <c:pt idx="0">
                  <c:v>49 - Maine-et-Loire</c:v>
                </c:pt>
              </c:strCache>
            </c:strRef>
          </c:tx>
          <c:spPr>
            <a:ln w="38100">
              <a:solidFill>
                <a:srgbClr val="008000"/>
              </a:solidFill>
              <a:prstDash val="solid"/>
            </a:ln>
          </c:spPr>
          <c:marker>
            <c:symbol val="none"/>
          </c:marker>
          <c:dLbls>
            <c:dLbl>
              <c:idx val="0"/>
              <c:layout>
                <c:manualLayout>
                  <c:x val="-3.3133921047344979E-2"/>
                  <c:y val="-4.654611245100967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C-F980-4704-B4A1-F19BF6D537B0}"/>
                </c:ext>
              </c:extLst>
            </c:dLbl>
            <c:dLbl>
              <c:idx val="1"/>
              <c:delete val="1"/>
              <c:extLst>
                <c:ext xmlns:c15="http://schemas.microsoft.com/office/drawing/2012/chart" uri="{CE6537A1-D6FC-4f65-9D91-7224C49458BB}"/>
                <c:ext xmlns:c16="http://schemas.microsoft.com/office/drawing/2014/chart" uri="{C3380CC4-5D6E-409C-BE32-E72D297353CC}">
                  <c16:uniqueId val="{0000001B-F980-4704-B4A1-F19BF6D537B0}"/>
                </c:ext>
              </c:extLst>
            </c:dLbl>
            <c:dLbl>
              <c:idx val="2"/>
              <c:delete val="1"/>
              <c:extLst>
                <c:ext xmlns:c15="http://schemas.microsoft.com/office/drawing/2012/chart" uri="{CE6537A1-D6FC-4f65-9D91-7224C49458BB}"/>
                <c:ext xmlns:c16="http://schemas.microsoft.com/office/drawing/2014/chart" uri="{C3380CC4-5D6E-409C-BE32-E72D297353CC}">
                  <c16:uniqueId val="{0000001A-F980-4704-B4A1-F19BF6D537B0}"/>
                </c:ext>
              </c:extLst>
            </c:dLbl>
            <c:dLbl>
              <c:idx val="3"/>
              <c:delete val="1"/>
              <c:extLst>
                <c:ext xmlns:c15="http://schemas.microsoft.com/office/drawing/2012/chart" uri="{CE6537A1-D6FC-4f65-9D91-7224C49458BB}"/>
                <c:ext xmlns:c16="http://schemas.microsoft.com/office/drawing/2014/chart" uri="{C3380CC4-5D6E-409C-BE32-E72D297353CC}">
                  <c16:uniqueId val="{00000019-F980-4704-B4A1-F19BF6D537B0}"/>
                </c:ext>
              </c:extLst>
            </c:dLbl>
            <c:dLbl>
              <c:idx val="4"/>
              <c:delete val="1"/>
              <c:extLst>
                <c:ext xmlns:c15="http://schemas.microsoft.com/office/drawing/2012/chart" uri="{CE6537A1-D6FC-4f65-9D91-7224C49458BB}"/>
                <c:ext xmlns:c16="http://schemas.microsoft.com/office/drawing/2014/chart" uri="{C3380CC4-5D6E-409C-BE32-E72D297353CC}">
                  <c16:uniqueId val="{00000018-F980-4704-B4A1-F19BF6D537B0}"/>
                </c:ext>
              </c:extLst>
            </c:dLbl>
            <c:dLbl>
              <c:idx val="5"/>
              <c:delete val="1"/>
              <c:extLst>
                <c:ext xmlns:c15="http://schemas.microsoft.com/office/drawing/2012/chart" uri="{CE6537A1-D6FC-4f65-9D91-7224C49458BB}"/>
                <c:ext xmlns:c16="http://schemas.microsoft.com/office/drawing/2014/chart" uri="{C3380CC4-5D6E-409C-BE32-E72D297353CC}">
                  <c16:uniqueId val="{00000017-F980-4704-B4A1-F19BF6D537B0}"/>
                </c:ext>
              </c:extLst>
            </c:dLbl>
            <c:dLbl>
              <c:idx val="6"/>
              <c:delete val="1"/>
              <c:extLst>
                <c:ext xmlns:c15="http://schemas.microsoft.com/office/drawing/2012/chart" uri="{CE6537A1-D6FC-4f65-9D91-7224C49458BB}"/>
                <c:ext xmlns:c16="http://schemas.microsoft.com/office/drawing/2014/chart" uri="{C3380CC4-5D6E-409C-BE32-E72D297353CC}">
                  <c16:uniqueId val="{00000016-F980-4704-B4A1-F19BF6D537B0}"/>
                </c:ext>
              </c:extLst>
            </c:dLbl>
            <c:dLbl>
              <c:idx val="7"/>
              <c:delete val="1"/>
              <c:extLst>
                <c:ext xmlns:c15="http://schemas.microsoft.com/office/drawing/2012/chart" uri="{CE6537A1-D6FC-4f65-9D91-7224C49458BB}"/>
                <c:ext xmlns:c16="http://schemas.microsoft.com/office/drawing/2014/chart" uri="{C3380CC4-5D6E-409C-BE32-E72D297353CC}">
                  <c16:uniqueId val="{00000015-F980-4704-B4A1-F19BF6D537B0}"/>
                </c:ext>
              </c:extLst>
            </c:dLbl>
            <c:dLbl>
              <c:idx val="8"/>
              <c:delete val="1"/>
              <c:extLst>
                <c:ext xmlns:c15="http://schemas.microsoft.com/office/drawing/2012/chart" uri="{CE6537A1-D6FC-4f65-9D91-7224C49458BB}"/>
                <c:ext xmlns:c16="http://schemas.microsoft.com/office/drawing/2014/chart" uri="{C3380CC4-5D6E-409C-BE32-E72D297353CC}">
                  <c16:uniqueId val="{00000014-F980-4704-B4A1-F19BF6D537B0}"/>
                </c:ext>
              </c:extLst>
            </c:dLbl>
            <c:dLbl>
              <c:idx val="9"/>
              <c:delete val="1"/>
              <c:extLst>
                <c:ext xmlns:c15="http://schemas.microsoft.com/office/drawing/2012/chart" uri="{CE6537A1-D6FC-4f65-9D91-7224C49458BB}"/>
                <c:ext xmlns:c16="http://schemas.microsoft.com/office/drawing/2014/chart" uri="{C3380CC4-5D6E-409C-BE32-E72D297353CC}">
                  <c16:uniqueId val="{00000001-C697-4BF9-A185-A6D5BE2FA54B}"/>
                </c:ext>
              </c:extLst>
            </c:dLbl>
            <c:dLbl>
              <c:idx val="10"/>
              <c:delete val="1"/>
              <c:extLst>
                <c:ext xmlns:c15="http://schemas.microsoft.com/office/drawing/2012/chart" uri="{CE6537A1-D6FC-4f65-9D91-7224C49458BB}"/>
                <c:ext xmlns:c16="http://schemas.microsoft.com/office/drawing/2014/chart" uri="{C3380CC4-5D6E-409C-BE32-E72D297353CC}">
                  <c16:uniqueId val="{00000007-F4BE-45DD-8745-7F7509647457}"/>
                </c:ext>
              </c:extLst>
            </c:dLbl>
            <c:dLbl>
              <c:idx val="11"/>
              <c:delete val="1"/>
              <c:extLst>
                <c:ext xmlns:c15="http://schemas.microsoft.com/office/drawing/2012/chart" uri="{CE6537A1-D6FC-4f65-9D91-7224C49458BB}"/>
                <c:ext xmlns:c16="http://schemas.microsoft.com/office/drawing/2014/chart" uri="{C3380CC4-5D6E-409C-BE32-E72D297353CC}">
                  <c16:uniqueId val="{00000008-F4BE-45DD-8745-7F7509647457}"/>
                </c:ext>
              </c:extLst>
            </c:dLbl>
            <c:dLbl>
              <c:idx val="12"/>
              <c:delete val="1"/>
              <c:extLst>
                <c:ext xmlns:c15="http://schemas.microsoft.com/office/drawing/2012/chart" uri="{CE6537A1-D6FC-4f65-9D91-7224C49458BB}"/>
                <c:ext xmlns:c16="http://schemas.microsoft.com/office/drawing/2014/chart" uri="{C3380CC4-5D6E-409C-BE32-E72D297353CC}">
                  <c16:uniqueId val="{00000006-F4BE-45DD-8745-7F7509647457}"/>
                </c:ext>
              </c:extLst>
            </c:dLbl>
            <c:dLbl>
              <c:idx val="13"/>
              <c:delete val="1"/>
              <c:extLst>
                <c:ext xmlns:c15="http://schemas.microsoft.com/office/drawing/2012/chart" uri="{CE6537A1-D6FC-4f65-9D91-7224C49458BB}"/>
                <c:ext xmlns:c16="http://schemas.microsoft.com/office/drawing/2014/chart" uri="{C3380CC4-5D6E-409C-BE32-E72D297353CC}">
                  <c16:uniqueId val="{00000004-D65D-4B4C-9D23-1B31DC1D4E71}"/>
                </c:ext>
              </c:extLst>
            </c:dLbl>
            <c:dLbl>
              <c:idx val="14"/>
              <c:layout>
                <c:manualLayout>
                  <c:x val="-4.196963332663714E-2"/>
                  <c:y val="-5.501115925189155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65D-4B4C-9D23-1B31DC1D4E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4'!$E$14:$E$28</c:f>
              <c:numCache>
                <c:formatCode>#,##0</c:formatCode>
                <c:ptCount val="15"/>
                <c:pt idx="0">
                  <c:v>20033</c:v>
                </c:pt>
                <c:pt idx="1">
                  <c:v>20288</c:v>
                </c:pt>
                <c:pt idx="2">
                  <c:v>19820</c:v>
                </c:pt>
                <c:pt idx="3">
                  <c:v>19818</c:v>
                </c:pt>
                <c:pt idx="4">
                  <c:v>19676</c:v>
                </c:pt>
                <c:pt idx="5">
                  <c:v>19637</c:v>
                </c:pt>
                <c:pt idx="6">
                  <c:v>19588</c:v>
                </c:pt>
                <c:pt idx="7">
                  <c:v>19698</c:v>
                </c:pt>
                <c:pt idx="8">
                  <c:v>19956</c:v>
                </c:pt>
                <c:pt idx="9">
                  <c:v>20654</c:v>
                </c:pt>
                <c:pt idx="10">
                  <c:v>20524</c:v>
                </c:pt>
                <c:pt idx="11">
                  <c:v>20514</c:v>
                </c:pt>
                <c:pt idx="12">
                  <c:v>20832</c:v>
                </c:pt>
                <c:pt idx="13">
                  <c:v>20503</c:v>
                </c:pt>
                <c:pt idx="14">
                  <c:v>20444</c:v>
                </c:pt>
              </c:numCache>
            </c:numRef>
          </c:val>
          <c:smooth val="0"/>
          <c:extLst>
            <c:ext xmlns:c16="http://schemas.microsoft.com/office/drawing/2014/chart" uri="{C3380CC4-5D6E-409C-BE32-E72D297353CC}">
              <c16:uniqueId val="{0000001D-F980-4704-B4A1-F19BF6D537B0}"/>
            </c:ext>
          </c:extLst>
        </c:ser>
        <c:ser>
          <c:idx val="3"/>
          <c:order val="3"/>
          <c:tx>
            <c:strRef>
              <c:f>'graphe 4'!$F$13</c:f>
              <c:strCache>
                <c:ptCount val="1"/>
                <c:pt idx="0">
                  <c:v>72 - Sarthe</c:v>
                </c:pt>
              </c:strCache>
            </c:strRef>
          </c:tx>
          <c:spPr>
            <a:ln w="38100">
              <a:solidFill>
                <a:srgbClr val="0066CC"/>
              </a:solidFill>
              <a:prstDash val="solid"/>
            </a:ln>
          </c:spPr>
          <c:marker>
            <c:symbol val="none"/>
          </c:marker>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4'!$F$14:$F$28</c:f>
              <c:numCache>
                <c:formatCode>#,##0</c:formatCode>
                <c:ptCount val="15"/>
                <c:pt idx="0">
                  <c:v>263</c:v>
                </c:pt>
                <c:pt idx="1">
                  <c:v>246</c:v>
                </c:pt>
                <c:pt idx="2">
                  <c:v>271</c:v>
                </c:pt>
                <c:pt idx="3">
                  <c:v>246</c:v>
                </c:pt>
                <c:pt idx="4">
                  <c:v>182</c:v>
                </c:pt>
                <c:pt idx="5">
                  <c:v>205</c:v>
                </c:pt>
                <c:pt idx="6">
                  <c:v>192</c:v>
                </c:pt>
                <c:pt idx="7">
                  <c:v>205</c:v>
                </c:pt>
                <c:pt idx="8">
                  <c:v>195</c:v>
                </c:pt>
                <c:pt idx="9">
                  <c:v>230</c:v>
                </c:pt>
                <c:pt idx="10">
                  <c:v>291</c:v>
                </c:pt>
                <c:pt idx="11">
                  <c:v>224</c:v>
                </c:pt>
                <c:pt idx="12">
                  <c:v>230</c:v>
                </c:pt>
                <c:pt idx="13">
                  <c:v>232</c:v>
                </c:pt>
                <c:pt idx="14">
                  <c:v>235</c:v>
                </c:pt>
              </c:numCache>
            </c:numRef>
          </c:val>
          <c:smooth val="0"/>
          <c:extLst>
            <c:ext xmlns:c16="http://schemas.microsoft.com/office/drawing/2014/chart" uri="{C3380CC4-5D6E-409C-BE32-E72D297353CC}">
              <c16:uniqueId val="{0000001E-F980-4704-B4A1-F19BF6D537B0}"/>
            </c:ext>
          </c:extLst>
        </c:ser>
        <c:ser>
          <c:idx val="4"/>
          <c:order val="4"/>
          <c:tx>
            <c:strRef>
              <c:f>'graphe 4'!$G$13</c:f>
              <c:strCache>
                <c:ptCount val="1"/>
                <c:pt idx="0">
                  <c:v>85 - Vendée</c:v>
                </c:pt>
              </c:strCache>
            </c:strRef>
          </c:tx>
          <c:spPr>
            <a:ln w="38100">
              <a:solidFill>
                <a:srgbClr val="800080"/>
              </a:solidFill>
              <a:prstDash val="solid"/>
            </a:ln>
          </c:spPr>
          <c:marker>
            <c:symbol val="none"/>
          </c:marker>
          <c:dLbls>
            <c:dLbl>
              <c:idx val="0"/>
              <c:layout>
                <c:manualLayout>
                  <c:x val="-3.3133921047344979E-2"/>
                  <c:y val="-3.833209260671380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697-4BF9-A185-A6D5BE2FA54B}"/>
                </c:ext>
              </c:extLst>
            </c:dLbl>
            <c:dLbl>
              <c:idx val="1"/>
              <c:delete val="1"/>
              <c:extLst>
                <c:ext xmlns:c15="http://schemas.microsoft.com/office/drawing/2012/chart" uri="{CE6537A1-D6FC-4f65-9D91-7224C49458BB}"/>
                <c:ext xmlns:c16="http://schemas.microsoft.com/office/drawing/2014/chart" uri="{C3380CC4-5D6E-409C-BE32-E72D297353CC}">
                  <c16:uniqueId val="{00000005-C697-4BF9-A185-A6D5BE2FA54B}"/>
                </c:ext>
              </c:extLst>
            </c:dLbl>
            <c:dLbl>
              <c:idx val="2"/>
              <c:delete val="1"/>
              <c:extLst>
                <c:ext xmlns:c15="http://schemas.microsoft.com/office/drawing/2012/chart" uri="{CE6537A1-D6FC-4f65-9D91-7224C49458BB}"/>
                <c:ext xmlns:c16="http://schemas.microsoft.com/office/drawing/2014/chart" uri="{C3380CC4-5D6E-409C-BE32-E72D297353CC}">
                  <c16:uniqueId val="{00000006-C697-4BF9-A185-A6D5BE2FA54B}"/>
                </c:ext>
              </c:extLst>
            </c:dLbl>
            <c:dLbl>
              <c:idx val="3"/>
              <c:delete val="1"/>
              <c:extLst>
                <c:ext xmlns:c15="http://schemas.microsoft.com/office/drawing/2012/chart" uri="{CE6537A1-D6FC-4f65-9D91-7224C49458BB}"/>
                <c:ext xmlns:c16="http://schemas.microsoft.com/office/drawing/2014/chart" uri="{C3380CC4-5D6E-409C-BE32-E72D297353CC}">
                  <c16:uniqueId val="{00000007-C697-4BF9-A185-A6D5BE2FA54B}"/>
                </c:ext>
              </c:extLst>
            </c:dLbl>
            <c:dLbl>
              <c:idx val="4"/>
              <c:delete val="1"/>
              <c:extLst>
                <c:ext xmlns:c15="http://schemas.microsoft.com/office/drawing/2012/chart" uri="{CE6537A1-D6FC-4f65-9D91-7224C49458BB}"/>
                <c:ext xmlns:c16="http://schemas.microsoft.com/office/drawing/2014/chart" uri="{C3380CC4-5D6E-409C-BE32-E72D297353CC}">
                  <c16:uniqueId val="{00000008-C697-4BF9-A185-A6D5BE2FA54B}"/>
                </c:ext>
              </c:extLst>
            </c:dLbl>
            <c:dLbl>
              <c:idx val="5"/>
              <c:delete val="1"/>
              <c:extLst>
                <c:ext xmlns:c15="http://schemas.microsoft.com/office/drawing/2012/chart" uri="{CE6537A1-D6FC-4f65-9D91-7224C49458BB}"/>
                <c:ext xmlns:c16="http://schemas.microsoft.com/office/drawing/2014/chart" uri="{C3380CC4-5D6E-409C-BE32-E72D297353CC}">
                  <c16:uniqueId val="{00000009-C697-4BF9-A185-A6D5BE2FA54B}"/>
                </c:ext>
              </c:extLst>
            </c:dLbl>
            <c:dLbl>
              <c:idx val="6"/>
              <c:delete val="1"/>
              <c:extLst>
                <c:ext xmlns:c15="http://schemas.microsoft.com/office/drawing/2012/chart" uri="{CE6537A1-D6FC-4f65-9D91-7224C49458BB}"/>
                <c:ext xmlns:c16="http://schemas.microsoft.com/office/drawing/2014/chart" uri="{C3380CC4-5D6E-409C-BE32-E72D297353CC}">
                  <c16:uniqueId val="{0000000A-C697-4BF9-A185-A6D5BE2FA54B}"/>
                </c:ext>
              </c:extLst>
            </c:dLbl>
            <c:dLbl>
              <c:idx val="7"/>
              <c:delete val="1"/>
              <c:extLst>
                <c:ext xmlns:c15="http://schemas.microsoft.com/office/drawing/2012/chart" uri="{CE6537A1-D6FC-4f65-9D91-7224C49458BB}"/>
                <c:ext xmlns:c16="http://schemas.microsoft.com/office/drawing/2014/chart" uri="{C3380CC4-5D6E-409C-BE32-E72D297353CC}">
                  <c16:uniqueId val="{0000000B-C697-4BF9-A185-A6D5BE2FA54B}"/>
                </c:ext>
              </c:extLst>
            </c:dLbl>
            <c:dLbl>
              <c:idx val="8"/>
              <c:delete val="1"/>
              <c:extLst>
                <c:ext xmlns:c15="http://schemas.microsoft.com/office/drawing/2012/chart" uri="{CE6537A1-D6FC-4f65-9D91-7224C49458BB}"/>
                <c:ext xmlns:c16="http://schemas.microsoft.com/office/drawing/2014/chart" uri="{C3380CC4-5D6E-409C-BE32-E72D297353CC}">
                  <c16:uniqueId val="{0000000C-C697-4BF9-A185-A6D5BE2FA54B}"/>
                </c:ext>
              </c:extLst>
            </c:dLbl>
            <c:dLbl>
              <c:idx val="9"/>
              <c:delete val="1"/>
              <c:extLst>
                <c:ext xmlns:c15="http://schemas.microsoft.com/office/drawing/2012/chart" uri="{CE6537A1-D6FC-4f65-9D91-7224C49458BB}"/>
                <c:ext xmlns:c16="http://schemas.microsoft.com/office/drawing/2014/chart" uri="{C3380CC4-5D6E-409C-BE32-E72D297353CC}">
                  <c16:uniqueId val="{00000004-C697-4BF9-A185-A6D5BE2FA54B}"/>
                </c:ext>
              </c:extLst>
            </c:dLbl>
            <c:dLbl>
              <c:idx val="10"/>
              <c:delete val="1"/>
              <c:extLst>
                <c:ext xmlns:c15="http://schemas.microsoft.com/office/drawing/2012/chart" uri="{CE6537A1-D6FC-4f65-9D91-7224C49458BB}"/>
                <c:ext xmlns:c16="http://schemas.microsoft.com/office/drawing/2014/chart" uri="{C3380CC4-5D6E-409C-BE32-E72D297353CC}">
                  <c16:uniqueId val="{0000000A-F4BE-45DD-8745-7F7509647457}"/>
                </c:ext>
              </c:extLst>
            </c:dLbl>
            <c:dLbl>
              <c:idx val="11"/>
              <c:delete val="1"/>
              <c:extLst>
                <c:ext xmlns:c15="http://schemas.microsoft.com/office/drawing/2012/chart" uri="{CE6537A1-D6FC-4f65-9D91-7224C49458BB}"/>
                <c:ext xmlns:c16="http://schemas.microsoft.com/office/drawing/2014/chart" uri="{C3380CC4-5D6E-409C-BE32-E72D297353CC}">
                  <c16:uniqueId val="{0000000B-F4BE-45DD-8745-7F7509647457}"/>
                </c:ext>
              </c:extLst>
            </c:dLbl>
            <c:dLbl>
              <c:idx val="12"/>
              <c:delete val="1"/>
              <c:extLst>
                <c:ext xmlns:c15="http://schemas.microsoft.com/office/drawing/2012/chart" uri="{CE6537A1-D6FC-4f65-9D91-7224C49458BB}"/>
                <c:ext xmlns:c16="http://schemas.microsoft.com/office/drawing/2014/chart" uri="{C3380CC4-5D6E-409C-BE32-E72D297353CC}">
                  <c16:uniqueId val="{00000009-F4BE-45DD-8745-7F7509647457}"/>
                </c:ext>
              </c:extLst>
            </c:dLbl>
            <c:dLbl>
              <c:idx val="13"/>
              <c:delete val="1"/>
              <c:extLst>
                <c:ext xmlns:c15="http://schemas.microsoft.com/office/drawing/2012/chart" uri="{CE6537A1-D6FC-4f65-9D91-7224C49458BB}"/>
                <c:ext xmlns:c16="http://schemas.microsoft.com/office/drawing/2014/chart" uri="{C3380CC4-5D6E-409C-BE32-E72D297353CC}">
                  <c16:uniqueId val="{00000007-D65D-4B4C-9D23-1B31DC1D4E71}"/>
                </c:ext>
              </c:extLst>
            </c:dLbl>
            <c:dLbl>
              <c:idx val="14"/>
              <c:layout>
                <c:manualLayout>
                  <c:x val="-3.976070525681414E-2"/>
                  <c:y val="-4.125836943891876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65D-4B4C-9D23-1B31DC1D4E71}"/>
                </c:ext>
              </c:extLst>
            </c:dLbl>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'graphe 4'!$B$14:$B$28</c:f>
              <c:strCach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 déf</c:v>
                </c:pt>
              </c:strCache>
            </c:strRef>
          </c:cat>
          <c:val>
            <c:numRef>
              <c:f>'graphe 4'!$G$14:$G$28</c:f>
              <c:numCache>
                <c:formatCode>#,##0</c:formatCode>
                <c:ptCount val="15"/>
                <c:pt idx="0">
                  <c:v>1623</c:v>
                </c:pt>
                <c:pt idx="1">
                  <c:v>1481</c:v>
                </c:pt>
                <c:pt idx="2">
                  <c:v>1460</c:v>
                </c:pt>
                <c:pt idx="3">
                  <c:v>1474</c:v>
                </c:pt>
                <c:pt idx="4">
                  <c:v>1339</c:v>
                </c:pt>
                <c:pt idx="5">
                  <c:v>1280</c:v>
                </c:pt>
                <c:pt idx="6">
                  <c:v>979</c:v>
                </c:pt>
                <c:pt idx="7">
                  <c:v>971</c:v>
                </c:pt>
                <c:pt idx="8">
                  <c:v>946</c:v>
                </c:pt>
                <c:pt idx="9">
                  <c:v>928</c:v>
                </c:pt>
                <c:pt idx="10">
                  <c:v>1068</c:v>
                </c:pt>
                <c:pt idx="11">
                  <c:v>933</c:v>
                </c:pt>
                <c:pt idx="12">
                  <c:v>994</c:v>
                </c:pt>
                <c:pt idx="13">
                  <c:v>1010</c:v>
                </c:pt>
                <c:pt idx="14">
                  <c:v>918</c:v>
                </c:pt>
              </c:numCache>
            </c:numRef>
          </c:val>
          <c:smooth val="0"/>
          <c:extLst>
            <c:ext xmlns:c16="http://schemas.microsoft.com/office/drawing/2014/chart" uri="{C3380CC4-5D6E-409C-BE32-E72D297353CC}">
              <c16:uniqueId val="{0000001F-F980-4704-B4A1-F19BF6D537B0}"/>
            </c:ext>
          </c:extLst>
        </c:ser>
        <c:dLbls>
          <c:showLegendKey val="0"/>
          <c:showVal val="0"/>
          <c:showCatName val="0"/>
          <c:showSerName val="0"/>
          <c:showPercent val="0"/>
          <c:showBubbleSize val="0"/>
        </c:dLbls>
        <c:smooth val="0"/>
        <c:axId val="318556480"/>
        <c:axId val="1"/>
      </c:lineChart>
      <c:catAx>
        <c:axId val="31855648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Trebuchet MS"/>
                <a:ea typeface="Trebuchet MS"/>
                <a:cs typeface="Trebuchet MS"/>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0"/>
        <c:majorTickMark val="out"/>
        <c:minorTickMark val="none"/>
        <c:tickLblPos val="nextTo"/>
        <c:spPr>
          <a:ln w="3175">
            <a:solidFill>
              <a:srgbClr val="000000"/>
            </a:solidFill>
            <a:prstDash val="solid"/>
          </a:ln>
        </c:spPr>
        <c:txPr>
          <a:bodyPr rot="0" vert="horz"/>
          <a:lstStyle/>
          <a:p>
            <a:pPr>
              <a:defRPr sz="1150" b="0" i="0" u="none" strike="noStrike" baseline="0">
                <a:solidFill>
                  <a:srgbClr val="000000"/>
                </a:solidFill>
                <a:latin typeface="Trebuchet MS"/>
                <a:ea typeface="Trebuchet MS"/>
                <a:cs typeface="Trebuchet MS"/>
              </a:defRPr>
            </a:pPr>
            <a:endParaRPr lang="fr-FR"/>
          </a:p>
        </c:txPr>
        <c:crossAx val="318556480"/>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noFill/>
      <a:prstDash val="solid"/>
    </a:ln>
  </c:spPr>
  <c:txPr>
    <a:bodyPr/>
    <a:lstStyle/>
    <a:p>
      <a:pPr>
        <a:defRPr sz="115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588872193360112"/>
          <c:y val="0.18976573184208681"/>
          <c:w val="0.82627118644067798"/>
          <c:h val="0.69722887088226992"/>
        </c:manualLayout>
      </c:layout>
      <c:barChart>
        <c:barDir val="col"/>
        <c:grouping val="stacked"/>
        <c:varyColors val="0"/>
        <c:ser>
          <c:idx val="0"/>
          <c:order val="0"/>
          <c:tx>
            <c:strRef>
              <c:f>'Graphes 5 et 6'!$G$5</c:f>
              <c:strCache>
                <c:ptCount val="1"/>
                <c:pt idx="0">
                  <c:v> Production de vins blancs (hl)</c:v>
                </c:pt>
              </c:strCache>
            </c:strRef>
          </c:tx>
          <c:spPr>
            <a:solidFill>
              <a:srgbClr val="FFFF00"/>
            </a:solidFill>
            <a:ln w="25400">
              <a:noFill/>
            </a:ln>
          </c:spPr>
          <c:invertIfNegative val="0"/>
          <c:dLbls>
            <c:spPr>
              <a:noFill/>
              <a:ln w="25400">
                <a:noFill/>
              </a:ln>
            </c:spPr>
            <c:txPr>
              <a:bodyPr rot="-5400000" vert="horz" wrap="square" lIns="38100" tIns="19050" rIns="38100" bIns="19050" anchor="ctr">
                <a:spAutoFit/>
              </a:bodyPr>
              <a:lstStyle/>
              <a:p>
                <a:pPr algn="ctr">
                  <a:defRPr sz="975"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'Graphes 5 et 6'!$F$7:$F$21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'Graphes 5 et 6'!$G$7:$G$21</c:f>
              <c:numCache>
                <c:formatCode>#,##0</c:formatCode>
                <c:ptCount val="15"/>
                <c:pt idx="0">
                  <c:v>1138715</c:v>
                </c:pt>
                <c:pt idx="1">
                  <c:v>1026437</c:v>
                </c:pt>
                <c:pt idx="2">
                  <c:v>571800</c:v>
                </c:pt>
                <c:pt idx="3">
                  <c:v>904786</c:v>
                </c:pt>
                <c:pt idx="4">
                  <c:v>899746</c:v>
                </c:pt>
                <c:pt idx="5">
                  <c:v>979504</c:v>
                </c:pt>
                <c:pt idx="6">
                  <c:v>635840</c:v>
                </c:pt>
                <c:pt idx="7">
                  <c:v>691466</c:v>
                </c:pt>
                <c:pt idx="8">
                  <c:v>1183250</c:v>
                </c:pt>
                <c:pt idx="9">
                  <c:v>619592</c:v>
                </c:pt>
                <c:pt idx="10">
                  <c:v>956722</c:v>
                </c:pt>
                <c:pt idx="11">
                  <c:v>499210</c:v>
                </c:pt>
                <c:pt idx="12">
                  <c:v>759592</c:v>
                </c:pt>
                <c:pt idx="13" formatCode="_-* #,##0_-;\-* #,##0_-;_-* &quot;-&quot;??_-;_-@_-">
                  <c:v>953843</c:v>
                </c:pt>
                <c:pt idx="14" formatCode="_-* #,##0_-;\-* #,##0_-;_-* &quot;-&quot;??_-;_-@_-">
                  <c:v>639668</c:v>
                </c:pt>
              </c:numCache>
            </c:numRef>
          </c:val>
          <c:extLst>
            <c:ext xmlns:c16="http://schemas.microsoft.com/office/drawing/2014/chart" uri="{C3380CC4-5D6E-409C-BE32-E72D297353CC}">
              <c16:uniqueId val="{00000000-9A35-43F5-82A8-29F3EBC643FB}"/>
            </c:ext>
          </c:extLst>
        </c:ser>
        <c:ser>
          <c:idx val="1"/>
          <c:order val="1"/>
          <c:tx>
            <c:strRef>
              <c:f>'Graphes 5 et 6'!$H$5</c:f>
              <c:strCache>
                <c:ptCount val="1"/>
                <c:pt idx="0">
                  <c:v> Production de vins rouges et rosés (hl)</c:v>
                </c:pt>
              </c:strCache>
            </c:strRef>
          </c:tx>
          <c:spPr>
            <a:solidFill>
              <a:srgbClr val="993366"/>
            </a:solidFill>
            <a:ln w="25400">
              <a:noFill/>
            </a:ln>
          </c:spPr>
          <c:invertIfNegative val="0"/>
          <c:dLbls>
            <c:spPr>
              <a:noFill/>
              <a:ln w="25400">
                <a:noFill/>
              </a:ln>
            </c:spPr>
            <c:txPr>
              <a:bodyPr rot="-5400000" vert="horz" wrap="square" lIns="38100" tIns="19050" rIns="38100" bIns="19050" anchor="ctr">
                <a:spAutoFit/>
              </a:bodyPr>
              <a:lstStyle/>
              <a:p>
                <a:pPr algn="ctr">
                  <a:defRPr sz="975" b="1" i="0" u="none" strike="noStrike" baseline="0">
                    <a:solidFill>
                      <a:srgbClr val="FFFFFF"/>
                    </a:solidFill>
                    <a:latin typeface="Open Sans" panose="020B0606030504020204" pitchFamily="34" charset="0"/>
                    <a:ea typeface="Open Sans" panose="020B0606030504020204" pitchFamily="34" charset="0"/>
                    <a:cs typeface="Open Sans" panose="020B0606030504020204" pitchFamily="34" charset="0"/>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'Graphes 5 et 6'!$F$7:$F$21</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'Graphes 5 et 6'!$H$7:$H$21</c:f>
              <c:numCache>
                <c:formatCode>#,##0</c:formatCode>
                <c:ptCount val="15"/>
                <c:pt idx="0">
                  <c:v>942353</c:v>
                </c:pt>
                <c:pt idx="1">
                  <c:v>931072</c:v>
                </c:pt>
                <c:pt idx="2">
                  <c:v>694768</c:v>
                </c:pt>
                <c:pt idx="3">
                  <c:v>802112</c:v>
                </c:pt>
                <c:pt idx="4">
                  <c:v>852673</c:v>
                </c:pt>
                <c:pt idx="5">
                  <c:v>867250</c:v>
                </c:pt>
                <c:pt idx="6">
                  <c:v>769829</c:v>
                </c:pt>
                <c:pt idx="7">
                  <c:v>681741</c:v>
                </c:pt>
                <c:pt idx="8">
                  <c:v>983014</c:v>
                </c:pt>
                <c:pt idx="9">
                  <c:v>674523</c:v>
                </c:pt>
                <c:pt idx="10">
                  <c:v>899046</c:v>
                </c:pt>
                <c:pt idx="11">
                  <c:v>684729</c:v>
                </c:pt>
                <c:pt idx="12">
                  <c:v>707950</c:v>
                </c:pt>
                <c:pt idx="13" formatCode="_-* #,##0_-;\-* #,##0_-;_-* &quot;-&quot;??_-;_-@_-">
                  <c:v>849994</c:v>
                </c:pt>
                <c:pt idx="14" formatCode="_-* #,##0_-;\-* #,##0_-;_-* &quot;-&quot;??_-;_-@_-">
                  <c:v>656827</c:v>
                </c:pt>
              </c:numCache>
            </c:numRef>
          </c:val>
          <c:extLst>
            <c:ext xmlns:c16="http://schemas.microsoft.com/office/drawing/2014/chart" uri="{C3380CC4-5D6E-409C-BE32-E72D297353CC}">
              <c16:uniqueId val="{00000001-9A35-43F5-82A8-29F3EBC643FB}"/>
            </c:ext>
          </c:extLst>
        </c:ser>
        <c:dLbls>
          <c:showLegendKey val="0"/>
          <c:showVal val="1"/>
          <c:showCatName val="0"/>
          <c:showSerName val="0"/>
          <c:showPercent val="0"/>
          <c:showBubbleSize val="0"/>
        </c:dLbls>
        <c:gapWidth val="150"/>
        <c:overlap val="100"/>
        <c:axId val="371888576"/>
        <c:axId val="1"/>
      </c:barChart>
      <c:catAx>
        <c:axId val="371888576"/>
        <c:scaling>
          <c:orientation val="minMax"/>
        </c:scaling>
        <c:delete val="0"/>
        <c:axPos val="b"/>
        <c:numFmt formatCode="General" sourceLinked="1"/>
        <c:majorTickMark val="out"/>
        <c:minorTickMark val="none"/>
        <c:tickLblPos val="nextTo"/>
        <c:spPr>
          <a:ln w="3175">
            <a:solidFill>
              <a:srgbClr val="000000"/>
            </a:solidFill>
            <a:prstDash val="solid"/>
          </a:ln>
        </c:spPr>
        <c:txPr>
          <a:bodyPr rot="-3240000" vert="horz"/>
          <a:lstStyle/>
          <a:p>
            <a:pPr>
              <a:defRPr sz="975"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ysDash"/>
            </a:ln>
          </c:spPr>
        </c:majorGridlines>
        <c:numFmt formatCode="#,##0" sourceLinked="1"/>
        <c:majorTickMark val="out"/>
        <c:minorTickMark val="none"/>
        <c:tickLblPos val="nextTo"/>
        <c:spPr>
          <a:ln w="3175">
            <a:solidFill>
              <a:srgbClr val="000000"/>
            </a:solidFill>
            <a:prstDash val="solid"/>
          </a:ln>
        </c:spPr>
        <c:txPr>
          <a:bodyPr rot="0" vert="horz"/>
          <a:lstStyle/>
          <a:p>
            <a:pPr>
              <a:defRPr sz="975"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crossAx val="371888576"/>
        <c:crosses val="autoZero"/>
        <c:crossBetween val="between"/>
      </c:valAx>
      <c:spPr>
        <a:noFill/>
        <a:ln w="12700">
          <a:solidFill>
            <a:srgbClr val="808080"/>
          </a:solidFill>
          <a:prstDash val="solid"/>
        </a:ln>
      </c:spPr>
    </c:plotArea>
    <c:legend>
      <c:legendPos val="r"/>
      <c:layout>
        <c:manualLayout>
          <c:xMode val="edge"/>
          <c:yMode val="edge"/>
          <c:x val="0.24476877382674936"/>
          <c:y val="0.12769367614003266"/>
          <c:w val="0.71971673590146168"/>
          <c:h val="9.5948927185633484E-2"/>
        </c:manualLayout>
      </c:layout>
      <c:overlay val="0"/>
      <c:spPr>
        <a:solidFill>
          <a:srgbClr val="FFFFFF"/>
        </a:solidFill>
        <a:ln w="25400">
          <a:noFill/>
        </a:ln>
      </c:spPr>
      <c:txPr>
        <a:bodyPr/>
        <a:lstStyle/>
        <a:p>
          <a:pPr>
            <a:defRPr sz="1195" b="1"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legend>
    <c:plotVisOnly val="1"/>
    <c:dispBlanksAs val="gap"/>
    <c:showDLblsOverMax val="0"/>
  </c:chart>
  <c:spPr>
    <a:solidFill>
      <a:srgbClr val="FFFFFF"/>
    </a:solidFill>
    <a:ln w="6350">
      <a:noFill/>
    </a:ln>
  </c:spPr>
  <c:txPr>
    <a:bodyPr/>
    <a:lstStyle/>
    <a:p>
      <a:pPr>
        <a:defRPr sz="975"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441184390379009"/>
          <c:y val="0.23471910662332221"/>
          <c:w val="0.78886595082820643"/>
          <c:h val="0.63814257113215722"/>
        </c:manualLayout>
      </c:layout>
      <c:barChart>
        <c:barDir val="col"/>
        <c:grouping val="stacked"/>
        <c:varyColors val="0"/>
        <c:ser>
          <c:idx val="0"/>
          <c:order val="0"/>
          <c:tx>
            <c:strRef>
              <c:f>'Graphes 5 et 6'!$C$50</c:f>
              <c:strCache>
                <c:ptCount val="1"/>
                <c:pt idx="0">
                  <c:v> Récolte pour AOP </c:v>
                </c:pt>
              </c:strCache>
            </c:strRef>
          </c:tx>
          <c:spPr>
            <a:solidFill>
              <a:srgbClr val="3366FF"/>
            </a:solidFill>
            <a:ln w="25400">
              <a:noFill/>
            </a:ln>
          </c:spPr>
          <c:invertIfNegative val="0"/>
          <c:dLbls>
            <c:spPr>
              <a:noFill/>
              <a:ln w="25400">
                <a:noFill/>
              </a:ln>
            </c:spPr>
            <c:txPr>
              <a:bodyPr rot="-5400000" vert="horz"/>
              <a:lstStyle/>
              <a:p>
                <a:pPr algn="ctr">
                  <a:defRPr b="1" baseline="0">
                    <a:solidFill>
                      <a:schemeClr val="bg1"/>
                    </a:solidFill>
                  </a:defRPr>
                </a:pPr>
                <a:endParaRPr lang="fr-FR"/>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'Graphes 5 et 6'!$D$49:$R$49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'Graphes 5 et 6'!$D$50:$R$50</c:f>
              <c:numCache>
                <c:formatCode>#,##0</c:formatCode>
                <c:ptCount val="15"/>
                <c:pt idx="0">
                  <c:v>1570942</c:v>
                </c:pt>
                <c:pt idx="1">
                  <c:v>1407734</c:v>
                </c:pt>
                <c:pt idx="2">
                  <c:v>1020760</c:v>
                </c:pt>
                <c:pt idx="3">
                  <c:v>1342526</c:v>
                </c:pt>
                <c:pt idx="4">
                  <c:v>1357741</c:v>
                </c:pt>
                <c:pt idx="5">
                  <c:v>1391082</c:v>
                </c:pt>
                <c:pt idx="6">
                  <c:v>1136286</c:v>
                </c:pt>
                <c:pt idx="7">
                  <c:v>1108173</c:v>
                </c:pt>
                <c:pt idx="8">
                  <c:v>1525156</c:v>
                </c:pt>
                <c:pt idx="9">
                  <c:v>1017328</c:v>
                </c:pt>
                <c:pt idx="10">
                  <c:v>1359414</c:v>
                </c:pt>
                <c:pt idx="11">
                  <c:v>955734</c:v>
                </c:pt>
                <c:pt idx="12">
                  <c:v>1125407</c:v>
                </c:pt>
                <c:pt idx="13" formatCode="_-* #,##0_-;\-* #,##0_-;_-* &quot;-&quot;??_-;_-@_-">
                  <c:v>1314983</c:v>
                </c:pt>
                <c:pt idx="14" formatCode="_-* #,##0_-;\-* #,##0_-;_-* &quot;-&quot;??_-;_-@_-">
                  <c:v>975464</c:v>
                </c:pt>
              </c:numCache>
            </c:numRef>
          </c:val>
          <c:extLst>
            <c:ext xmlns:c16="http://schemas.microsoft.com/office/drawing/2014/chart" uri="{C3380CC4-5D6E-409C-BE32-E72D297353CC}">
              <c16:uniqueId val="{00000000-49B7-49A7-9C38-75BAC177606E}"/>
            </c:ext>
          </c:extLst>
        </c:ser>
        <c:ser>
          <c:idx val="1"/>
          <c:order val="1"/>
          <c:tx>
            <c:strRef>
              <c:f>'Graphes 5 et 6'!$C$51</c:f>
              <c:strCache>
                <c:ptCount val="1"/>
                <c:pt idx="0">
                  <c:v> Récolte pour IGP</c:v>
                </c:pt>
              </c:strCache>
            </c:strRef>
          </c:tx>
          <c:spPr>
            <a:solidFill>
              <a:srgbClr val="FFCC00"/>
            </a:solidFill>
            <a:ln w="25400">
              <a:noFill/>
            </a:ln>
          </c:spPr>
          <c:invertIfNegative val="0"/>
          <c:dLbls>
            <c:dLbl>
              <c:idx val="0"/>
              <c:layout>
                <c:manualLayout>
                  <c:x val="2.9237299054308253E-3"/>
                  <c:y val="-7.998010801944982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9B7-49A7-9C38-75BAC177606E}"/>
                </c:ext>
              </c:extLst>
            </c:dLbl>
            <c:dLbl>
              <c:idx val="1"/>
              <c:layout>
                <c:manualLayout>
                  <c:x val="2.6876934913289772E-3"/>
                  <c:y val="-6.818998768527953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9B7-49A7-9C38-75BAC177606E}"/>
                </c:ext>
              </c:extLst>
            </c:dLbl>
            <c:dLbl>
              <c:idx val="2"/>
              <c:layout>
                <c:manualLayout>
                  <c:x val="-1.750173935130479E-3"/>
                  <c:y val="-5.749189211760104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49B7-49A7-9C38-75BAC177606E}"/>
                </c:ext>
              </c:extLst>
            </c:dLbl>
            <c:dLbl>
              <c:idx val="3"/>
              <c:layout>
                <c:manualLayout>
                  <c:x val="5.4940677997298024E-3"/>
                  <c:y val="-3.558180697445232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49B7-49A7-9C38-75BAC177606E}"/>
                </c:ext>
              </c:extLst>
            </c:dLbl>
            <c:dLbl>
              <c:idx val="4"/>
              <c:layout>
                <c:manualLayout>
                  <c:x val="4.2075736325385008E-3"/>
                  <c:y val="-2.1714698358938993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49B7-49A7-9C38-75BAC177606E}"/>
                </c:ext>
              </c:extLst>
            </c:dLbl>
            <c:dLbl>
              <c:idx val="5"/>
              <c:layout>
                <c:manualLayout>
                  <c:x val="6.4302621358865225E-3"/>
                  <c:y val="-9.3170054218494347E-4"/>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49B7-49A7-9C38-75BAC177606E}"/>
                </c:ext>
              </c:extLst>
            </c:dLbl>
            <c:dLbl>
              <c:idx val="6"/>
              <c:layout>
                <c:manualLayout>
                  <c:x val="4.0934574622772434E-3"/>
                  <c:y val="-1.7469719732378988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9B7-49A7-9C38-75BAC177606E}"/>
                </c:ext>
              </c:extLst>
            </c:dLbl>
            <c:dLbl>
              <c:idx val="7"/>
              <c:layout>
                <c:manualLayout>
                  <c:x val="-1.5219415946078269E-3"/>
                  <c:y val="-1.1870416272882624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9B7-49A7-9C38-75BAC177606E}"/>
                </c:ext>
              </c:extLst>
            </c:dLbl>
            <c:dLbl>
              <c:idx val="8"/>
              <c:layout>
                <c:manualLayout>
                  <c:x val="8.5403069356863343E-6"/>
                  <c:y val="-3.0070829047537605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9B7-49A7-9C38-75BAC177606E}"/>
                </c:ext>
              </c:extLst>
            </c:dLbl>
            <c:spPr>
              <a:noFill/>
              <a:ln w="25400">
                <a:noFill/>
              </a:ln>
            </c:spPr>
            <c:txPr>
              <a:bodyPr wrap="square" lIns="38100" tIns="19050" rIns="38100" bIns="19050" anchor="ctr">
                <a:spAutoFit/>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'Graphes 5 et 6'!$D$49:$R$49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'Graphes 5 et 6'!$D$51:$R$51</c:f>
              <c:numCache>
                <c:formatCode>#,##0</c:formatCode>
                <c:ptCount val="15"/>
                <c:pt idx="0">
                  <c:v>217661</c:v>
                </c:pt>
                <c:pt idx="1">
                  <c:v>189330</c:v>
                </c:pt>
                <c:pt idx="2">
                  <c:v>116023</c:v>
                </c:pt>
                <c:pt idx="3">
                  <c:v>172881</c:v>
                </c:pt>
                <c:pt idx="4">
                  <c:v>176679</c:v>
                </c:pt>
                <c:pt idx="5">
                  <c:v>196338</c:v>
                </c:pt>
                <c:pt idx="6">
                  <c:v>143987</c:v>
                </c:pt>
                <c:pt idx="7">
                  <c:v>135447</c:v>
                </c:pt>
                <c:pt idx="8">
                  <c:v>218444</c:v>
                </c:pt>
                <c:pt idx="9">
                  <c:v>138544</c:v>
                </c:pt>
                <c:pt idx="10">
                  <c:v>187111</c:v>
                </c:pt>
                <c:pt idx="11">
                  <c:v>108269</c:v>
                </c:pt>
                <c:pt idx="12">
                  <c:v>163273</c:v>
                </c:pt>
                <c:pt idx="13" formatCode="_-* #,##0_-;\-* #,##0_-;_-* &quot;-&quot;??_-;_-@_-">
                  <c:v>208351</c:v>
                </c:pt>
                <c:pt idx="14" formatCode="_-* #,##0_-;\-* #,##0_-;_-* &quot;-&quot;??_-;_-@_-">
                  <c:v>139616</c:v>
                </c:pt>
              </c:numCache>
            </c:numRef>
          </c:val>
          <c:extLst>
            <c:ext xmlns:c16="http://schemas.microsoft.com/office/drawing/2014/chart" uri="{C3380CC4-5D6E-409C-BE32-E72D297353CC}">
              <c16:uniqueId val="{0000000A-49B7-49A7-9C38-75BAC177606E}"/>
            </c:ext>
          </c:extLst>
        </c:ser>
        <c:ser>
          <c:idx val="2"/>
          <c:order val="2"/>
          <c:tx>
            <c:strRef>
              <c:f>'Graphes 5 et 6'!$C$52</c:f>
              <c:strCache>
                <c:ptCount val="1"/>
                <c:pt idx="0">
                  <c:v> Récoltes de vins sans IG ou non classées</c:v>
                </c:pt>
              </c:strCache>
            </c:strRef>
          </c:tx>
          <c:spPr>
            <a:solidFill>
              <a:srgbClr val="92D050"/>
            </a:solidFill>
            <a:ln w="25400">
              <a:noFill/>
            </a:ln>
          </c:spPr>
          <c:invertIfNegative val="0"/>
          <c:dLbls>
            <c:dLbl>
              <c:idx val="0"/>
              <c:layout>
                <c:manualLayout>
                  <c:x val="3.0508845555700659E-3"/>
                  <c:y val="-6.949429391962574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49B7-49A7-9C38-75BAC177606E}"/>
                </c:ext>
              </c:extLst>
            </c:dLbl>
            <c:dLbl>
              <c:idx val="1"/>
              <c:layout>
                <c:manualLayout>
                  <c:x val="4.6848437581614721E-3"/>
                  <c:y val="-9.0149989336821446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49B7-49A7-9C38-75BAC177606E}"/>
                </c:ext>
              </c:extLst>
            </c:dLbl>
            <c:dLbl>
              <c:idx val="2"/>
              <c:layout>
                <c:manualLayout>
                  <c:x val="6.3188029607528229E-3"/>
                  <c:y val="-5.614942680216672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49B7-49A7-9C38-75BAC177606E}"/>
                </c:ext>
              </c:extLst>
            </c:dLbl>
            <c:dLbl>
              <c:idx val="3"/>
              <c:layout>
                <c:manualLayout>
                  <c:x val="3.7511896163627823E-3"/>
                  <c:y val="-6.40969906272210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49B7-49A7-9C38-75BAC177606E}"/>
                </c:ext>
              </c:extLst>
            </c:dLbl>
            <c:dLbl>
              <c:idx val="4"/>
              <c:layout>
                <c:manualLayout>
                  <c:x val="4.334728112125763E-3"/>
                  <c:y val="-6.564074576533335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49B7-49A7-9C38-75BAC177606E}"/>
                </c:ext>
              </c:extLst>
            </c:dLbl>
            <c:dLbl>
              <c:idx val="5"/>
              <c:layout>
                <c:manualLayout>
                  <c:x val="7.6079410129834754E-3"/>
                  <c:y val="-6.204306592376863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49B7-49A7-9C38-75BAC177606E}"/>
                </c:ext>
              </c:extLst>
            </c:dLbl>
            <c:dLbl>
              <c:idx val="6"/>
              <c:layout>
                <c:manualLayout>
                  <c:x val="1.761806422163569E-3"/>
                  <c:y val="-3.55272057361277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49B7-49A7-9C38-75BAC177606E}"/>
                </c:ext>
              </c:extLst>
            </c:dLbl>
            <c:dLbl>
              <c:idx val="7"/>
              <c:layout>
                <c:manualLayout>
                  <c:x val="6.0854104316902915E-3"/>
                  <c:y val="-5.060999486373651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9B7-49A7-9C38-75BAC177606E}"/>
                </c:ext>
              </c:extLst>
            </c:dLbl>
            <c:dLbl>
              <c:idx val="8"/>
              <c:layout>
                <c:manualLayout>
                  <c:x val="4.5681509618529237E-3"/>
                  <c:y val="-9.12594660210733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9B7-49A7-9C38-75BAC177606E}"/>
                </c:ext>
              </c:extLst>
            </c:dLbl>
            <c:dLbl>
              <c:idx val="9"/>
              <c:layout>
                <c:manualLayout>
                  <c:x val="1.0249124554884019E-16"/>
                  <c:y val="-3.9119804400977995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572-41F1-829C-51508D18EA11}"/>
                </c:ext>
              </c:extLst>
            </c:dLbl>
            <c:spPr>
              <a:noFill/>
              <a:ln w="25400">
                <a:noFill/>
              </a:ln>
            </c:spPr>
            <c:txPr>
              <a:bodyPr wrap="square" lIns="38100" tIns="19050" rIns="38100" bIns="19050" anchor="ctr">
                <a:spAutoFit/>
              </a:bodyPr>
              <a:lstStyle/>
              <a:p>
                <a:pPr>
                  <a:defRPr b="1"/>
                </a:pPr>
                <a:endParaRPr lang="fr-FR"/>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'Graphes 5 et 6'!$D$49:$R$49</c:f>
              <c:numCache>
                <c:formatCode>General</c:formatCode>
                <c:ptCount val="15"/>
                <c:pt idx="0">
                  <c:v>2010</c:v>
                </c:pt>
                <c:pt idx="1">
                  <c:v>2011</c:v>
                </c:pt>
                <c:pt idx="2">
                  <c:v>2012</c:v>
                </c:pt>
                <c:pt idx="3">
                  <c:v>2013</c:v>
                </c:pt>
                <c:pt idx="4">
                  <c:v>2014</c:v>
                </c:pt>
                <c:pt idx="5">
                  <c:v>2015</c:v>
                </c:pt>
                <c:pt idx="6">
                  <c:v>2016</c:v>
                </c:pt>
                <c:pt idx="7">
                  <c:v>2017</c:v>
                </c:pt>
                <c:pt idx="8">
                  <c:v>2018</c:v>
                </c:pt>
                <c:pt idx="9">
                  <c:v>2019</c:v>
                </c:pt>
                <c:pt idx="10">
                  <c:v>2020</c:v>
                </c:pt>
                <c:pt idx="11">
                  <c:v>2021</c:v>
                </c:pt>
                <c:pt idx="12">
                  <c:v>2022</c:v>
                </c:pt>
                <c:pt idx="13">
                  <c:v>2023</c:v>
                </c:pt>
                <c:pt idx="14">
                  <c:v>2024</c:v>
                </c:pt>
              </c:numCache>
            </c:numRef>
          </c:cat>
          <c:val>
            <c:numRef>
              <c:f>'Graphes 5 et 6'!$D$52:$R$52</c:f>
              <c:numCache>
                <c:formatCode>#,##0</c:formatCode>
                <c:ptCount val="15"/>
                <c:pt idx="0">
                  <c:v>292465</c:v>
                </c:pt>
                <c:pt idx="1">
                  <c:v>360445</c:v>
                </c:pt>
                <c:pt idx="2">
                  <c:v>129785</c:v>
                </c:pt>
                <c:pt idx="3">
                  <c:v>191491</c:v>
                </c:pt>
                <c:pt idx="4">
                  <c:v>217999</c:v>
                </c:pt>
                <c:pt idx="5">
                  <c:v>259334</c:v>
                </c:pt>
                <c:pt idx="6">
                  <c:v>125396</c:v>
                </c:pt>
                <c:pt idx="7">
                  <c:v>129587</c:v>
                </c:pt>
                <c:pt idx="8">
                  <c:v>422664</c:v>
                </c:pt>
                <c:pt idx="9">
                  <c:v>138243</c:v>
                </c:pt>
                <c:pt idx="10">
                  <c:v>309243</c:v>
                </c:pt>
                <c:pt idx="11">
                  <c:v>119936</c:v>
                </c:pt>
                <c:pt idx="12">
                  <c:v>178862</c:v>
                </c:pt>
                <c:pt idx="13" formatCode="_-* #,##0_-;\-* #,##0_-;_-* &quot;-&quot;??_-;_-@_-">
                  <c:v>280503</c:v>
                </c:pt>
                <c:pt idx="14" formatCode="_-* #,##0_-;\-* #,##0_-;_-* &quot;-&quot;??_-;_-@_-">
                  <c:v>181415</c:v>
                </c:pt>
              </c:numCache>
            </c:numRef>
          </c:val>
          <c:extLst>
            <c:ext xmlns:c16="http://schemas.microsoft.com/office/drawing/2014/chart" uri="{C3380CC4-5D6E-409C-BE32-E72D297353CC}">
              <c16:uniqueId val="{00000014-49B7-49A7-9C38-75BAC177606E}"/>
            </c:ext>
          </c:extLst>
        </c:ser>
        <c:dLbls>
          <c:showLegendKey val="0"/>
          <c:showVal val="0"/>
          <c:showCatName val="0"/>
          <c:showSerName val="0"/>
          <c:showPercent val="0"/>
          <c:showBubbleSize val="0"/>
        </c:dLbls>
        <c:gapWidth val="150"/>
        <c:overlap val="100"/>
        <c:axId val="372380896"/>
        <c:axId val="1"/>
      </c:barChart>
      <c:catAx>
        <c:axId val="372380896"/>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a:pPr>
            <a:endParaRPr lang="fr-FR"/>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808080"/>
              </a:solidFill>
              <a:prstDash val="sysDash"/>
            </a:ln>
          </c:spPr>
        </c:majorGridlines>
        <c:title>
          <c:tx>
            <c:rich>
              <a:bodyPr/>
              <a:lstStyle/>
              <a:p>
                <a:pPr>
                  <a:defRPr/>
                </a:pPr>
                <a:r>
                  <a:rPr lang="fr-FR"/>
                  <a:t>Production totale de vins (en hl)
toutes couleurs</a:t>
                </a:r>
              </a:p>
            </c:rich>
          </c:tx>
          <c:layout>
            <c:manualLayout>
              <c:xMode val="edge"/>
              <c:yMode val="edge"/>
              <c:x val="1.283658755066118E-2"/>
              <c:y val="0.29339878969896488"/>
            </c:manualLayout>
          </c:layout>
          <c:overlay val="0"/>
          <c:spPr>
            <a:noFill/>
            <a:ln w="25400">
              <a:noFill/>
            </a:ln>
          </c:spPr>
        </c:title>
        <c:numFmt formatCode="#,##0" sourceLinked="1"/>
        <c:majorTickMark val="out"/>
        <c:minorTickMark val="none"/>
        <c:tickLblPos val="nextTo"/>
        <c:spPr>
          <a:ln w="3175">
            <a:solidFill>
              <a:srgbClr val="000000"/>
            </a:solidFill>
            <a:prstDash val="solid"/>
          </a:ln>
        </c:spPr>
        <c:txPr>
          <a:bodyPr rot="0" vert="horz"/>
          <a:lstStyle/>
          <a:p>
            <a:pPr>
              <a:defRPr/>
            </a:pPr>
            <a:endParaRPr lang="fr-FR"/>
          </a:p>
        </c:txPr>
        <c:crossAx val="372380896"/>
        <c:crosses val="autoZero"/>
        <c:crossBetween val="between"/>
      </c:valAx>
      <c:spPr>
        <a:noFill/>
        <a:ln w="12700">
          <a:solidFill>
            <a:srgbClr val="808080"/>
          </a:solidFill>
          <a:prstDash val="solid"/>
        </a:ln>
      </c:spPr>
    </c:plotArea>
    <c:legend>
      <c:legendPos val="r"/>
      <c:layout>
        <c:manualLayout>
          <c:xMode val="edge"/>
          <c:yMode val="edge"/>
          <c:x val="0.29520263596082746"/>
          <c:y val="6.7903063530949673E-2"/>
          <c:w val="0.46945872331996236"/>
          <c:h val="0.1575323345053864"/>
        </c:manualLayout>
      </c:layout>
      <c:overlay val="0"/>
      <c:spPr>
        <a:solidFill>
          <a:srgbClr val="FFFFFF"/>
        </a:solidFill>
        <a:ln w="25400">
          <a:noFill/>
        </a:ln>
      </c:spPr>
      <c:txPr>
        <a:bodyPr/>
        <a:lstStyle/>
        <a:p>
          <a:pPr>
            <a:defRPr sz="1000" b="1"/>
          </a:pPr>
          <a:endParaRPr lang="fr-FR"/>
        </a:p>
      </c:txPr>
    </c:legend>
    <c:plotVisOnly val="1"/>
    <c:dispBlanksAs val="gap"/>
    <c:showDLblsOverMax val="0"/>
  </c:chart>
  <c:spPr>
    <a:solidFill>
      <a:srgbClr val="FFFFFF"/>
    </a:solidFill>
    <a:ln w="6350">
      <a:noFill/>
    </a:ln>
  </c:spPr>
  <c:txPr>
    <a:bodyPr/>
    <a:lstStyle/>
    <a:p>
      <a:pPr>
        <a:defRPr sz="850" b="0" i="0" u="none" strike="noStrike" baseline="0">
          <a:solidFill>
            <a:srgbClr val="000000"/>
          </a:solidFill>
          <a:latin typeface="Open Sans" panose="020B0606030504020204" pitchFamily="34" charset="0"/>
          <a:ea typeface="Open Sans" panose="020B0606030504020204" pitchFamily="34" charset="0"/>
          <a:cs typeface="Open Sans" panose="020B0606030504020204" pitchFamily="34" charset="0"/>
        </a:defRPr>
      </a:pPr>
      <a:endParaRPr lang="fr-FR"/>
    </a:p>
  </c:txPr>
  <c:printSettings>
    <c:headerFooter alignWithMargins="0"/>
    <c:pageMargins b="0.984251969" l="0.78740157499999996" r="0.78740157499999996" t="0.984251969" header="0.4921259845" footer="0.492125984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774266955214239E-2"/>
          <c:y val="0.1107837829327282"/>
          <c:w val="0.87500114851251221"/>
          <c:h val="0.62845849802371545"/>
        </c:manualLayout>
      </c:layout>
      <c:lineChart>
        <c:grouping val="standard"/>
        <c:varyColors val="0"/>
        <c:ser>
          <c:idx val="1"/>
          <c:order val="0"/>
          <c:tx>
            <c:strRef>
              <c:f>'Graphe 7'!$A$31</c:f>
              <c:strCache>
                <c:ptCount val="1"/>
                <c:pt idx="0">
                  <c:v> IPAMPA : Indice général des Produits Intrants (Pays de la Loire)</c:v>
                </c:pt>
              </c:strCache>
            </c:strRef>
          </c:tx>
          <c:spPr>
            <a:ln w="25400">
              <a:solidFill>
                <a:srgbClr val="3366FF"/>
              </a:solidFill>
              <a:prstDash val="solid"/>
            </a:ln>
          </c:spPr>
          <c:marker>
            <c:symbol val="none"/>
          </c:marker>
          <c:cat>
            <c:multiLvlStrRef>
              <c:f>'Graphe 7'!$B$29:$BS$30</c:f>
              <c:multiLvlStrCache>
                <c:ptCount val="70"/>
                <c:lvl>
                  <c:pt idx="0">
                    <c:v>.</c:v>
                  </c:pt>
                  <c:pt idx="12">
                    <c:v>.</c:v>
                  </c:pt>
                  <c:pt idx="24">
                    <c:v>.</c:v>
                  </c:pt>
                  <c:pt idx="36">
                    <c:v>.</c:v>
                  </c:pt>
                  <c:pt idx="48">
                    <c:v>.</c:v>
                  </c:pt>
                  <c:pt idx="60">
                    <c:v>.</c:v>
                  </c:pt>
                  <c:pt idx="61">
                    <c:v>.</c:v>
                  </c:pt>
                  <c:pt idx="62">
                    <c:v>.</c:v>
                  </c:pt>
                  <c:pt idx="63">
                    <c:v>.</c:v>
                  </c:pt>
                  <c:pt idx="64">
                    <c:v>.</c:v>
                  </c:pt>
                  <c:pt idx="65">
                    <c:v>.</c:v>
                  </c:pt>
                  <c:pt idx="66">
                    <c:v>.</c:v>
                  </c:pt>
                  <c:pt idx="67">
                    <c:v>.</c:v>
                  </c:pt>
                  <c:pt idx="68">
                    <c:v>.</c:v>
                  </c:pt>
                  <c:pt idx="69">
                    <c:v>.</c:v>
                  </c:pt>
                </c:lvl>
                <c:lvl>
                  <c:pt idx="0">
                    <c:v>2020</c:v>
                  </c:pt>
                  <c:pt idx="12">
                    <c:v>2021</c:v>
                  </c:pt>
                  <c:pt idx="24">
                    <c:v>2022</c:v>
                  </c:pt>
                  <c:pt idx="36">
                    <c:v>2023</c:v>
                  </c:pt>
                  <c:pt idx="48">
                    <c:v>2024</c:v>
                  </c:pt>
                  <c:pt idx="60">
                    <c:v>2025</c:v>
                  </c:pt>
                </c:lvl>
              </c:multiLvlStrCache>
            </c:multiLvlStrRef>
          </c:cat>
          <c:val>
            <c:numRef>
              <c:f>'Graphe 7'!$B$31:$BS$31</c:f>
              <c:numCache>
                <c:formatCode>General</c:formatCode>
                <c:ptCount val="70"/>
                <c:pt idx="0">
                  <c:v>101.2</c:v>
                </c:pt>
                <c:pt idx="1">
                  <c:v>101.1</c:v>
                </c:pt>
                <c:pt idx="2">
                  <c:v>100.1</c:v>
                </c:pt>
                <c:pt idx="3">
                  <c:v>99.7</c:v>
                </c:pt>
                <c:pt idx="4">
                  <c:v>99.4</c:v>
                </c:pt>
                <c:pt idx="5">
                  <c:v>99.5</c:v>
                </c:pt>
                <c:pt idx="6">
                  <c:v>99.4</c:v>
                </c:pt>
                <c:pt idx="7">
                  <c:v>99.5</c:v>
                </c:pt>
                <c:pt idx="8">
                  <c:v>99.2</c:v>
                </c:pt>
                <c:pt idx="9">
                  <c:v>99.7</c:v>
                </c:pt>
                <c:pt idx="10">
                  <c:v>100.2</c:v>
                </c:pt>
                <c:pt idx="11">
                  <c:v>100.7</c:v>
                </c:pt>
                <c:pt idx="12">
                  <c:v>102.2</c:v>
                </c:pt>
                <c:pt idx="13">
                  <c:v>104.2</c:v>
                </c:pt>
                <c:pt idx="14">
                  <c:v>105.4</c:v>
                </c:pt>
                <c:pt idx="15">
                  <c:v>105.9</c:v>
                </c:pt>
                <c:pt idx="16">
                  <c:v>106.5</c:v>
                </c:pt>
                <c:pt idx="17">
                  <c:v>107.7</c:v>
                </c:pt>
                <c:pt idx="18">
                  <c:v>109.2</c:v>
                </c:pt>
                <c:pt idx="19">
                  <c:v>110.1</c:v>
                </c:pt>
                <c:pt idx="20">
                  <c:v>111.9</c:v>
                </c:pt>
                <c:pt idx="21">
                  <c:v>117</c:v>
                </c:pt>
                <c:pt idx="22">
                  <c:v>119.3</c:v>
                </c:pt>
                <c:pt idx="23">
                  <c:v>120.7</c:v>
                </c:pt>
                <c:pt idx="24">
                  <c:v>123.4</c:v>
                </c:pt>
                <c:pt idx="25">
                  <c:v>125.2</c:v>
                </c:pt>
                <c:pt idx="26">
                  <c:v>133.9</c:v>
                </c:pt>
                <c:pt idx="27">
                  <c:v>136</c:v>
                </c:pt>
                <c:pt idx="28">
                  <c:v>137.4</c:v>
                </c:pt>
                <c:pt idx="29">
                  <c:v>139.4</c:v>
                </c:pt>
                <c:pt idx="30">
                  <c:v>139</c:v>
                </c:pt>
                <c:pt idx="31">
                  <c:v>139.80000000000001</c:v>
                </c:pt>
                <c:pt idx="32">
                  <c:v>140.80000000000001</c:v>
                </c:pt>
                <c:pt idx="33">
                  <c:v>143.19999999999999</c:v>
                </c:pt>
                <c:pt idx="34">
                  <c:v>142.30000000000001</c:v>
                </c:pt>
                <c:pt idx="35">
                  <c:v>140.4</c:v>
                </c:pt>
                <c:pt idx="36">
                  <c:v>140.5</c:v>
                </c:pt>
                <c:pt idx="37">
                  <c:v>138.5</c:v>
                </c:pt>
                <c:pt idx="38">
                  <c:v>136.9</c:v>
                </c:pt>
                <c:pt idx="39">
                  <c:v>134.5</c:v>
                </c:pt>
                <c:pt idx="40">
                  <c:v>132.19999999999999</c:v>
                </c:pt>
                <c:pt idx="41">
                  <c:v>130.5</c:v>
                </c:pt>
                <c:pt idx="42">
                  <c:v>129</c:v>
                </c:pt>
                <c:pt idx="43">
                  <c:v>130.1</c:v>
                </c:pt>
                <c:pt idx="44">
                  <c:v>130.19999999999999</c:v>
                </c:pt>
                <c:pt idx="45">
                  <c:v>129.69999999999999</c:v>
                </c:pt>
                <c:pt idx="46">
                  <c:v>128.6</c:v>
                </c:pt>
                <c:pt idx="47">
                  <c:v>127.3</c:v>
                </c:pt>
                <c:pt idx="48">
                  <c:v>126.5</c:v>
                </c:pt>
                <c:pt idx="49">
                  <c:v>127</c:v>
                </c:pt>
                <c:pt idx="50">
                  <c:v>127</c:v>
                </c:pt>
                <c:pt idx="51">
                  <c:v>126.6</c:v>
                </c:pt>
                <c:pt idx="52">
                  <c:v>125.7</c:v>
                </c:pt>
                <c:pt idx="53">
                  <c:v>125.3</c:v>
                </c:pt>
                <c:pt idx="54">
                  <c:v>125.2</c:v>
                </c:pt>
                <c:pt idx="55">
                  <c:v>124.3</c:v>
                </c:pt>
                <c:pt idx="56">
                  <c:v>124.1</c:v>
                </c:pt>
                <c:pt idx="57">
                  <c:v>124.2</c:v>
                </c:pt>
                <c:pt idx="58">
                  <c:v>124.2</c:v>
                </c:pt>
                <c:pt idx="59">
                  <c:v>124.3</c:v>
                </c:pt>
                <c:pt idx="60">
                  <c:v>125.7</c:v>
                </c:pt>
                <c:pt idx="61">
                  <c:v>126</c:v>
                </c:pt>
                <c:pt idx="62">
                  <c:v>125.7</c:v>
                </c:pt>
                <c:pt idx="63">
                  <c:v>125.1</c:v>
                </c:pt>
                <c:pt idx="64">
                  <c:v>124.5</c:v>
                </c:pt>
                <c:pt idx="65">
                  <c:v>125</c:v>
                </c:pt>
                <c:pt idx="66">
                  <c:v>125.4</c:v>
                </c:pt>
                <c:pt idx="67">
                  <c:v>124.7</c:v>
                </c:pt>
                <c:pt idx="68">
                  <c:v>124.3</c:v>
                </c:pt>
                <c:pt idx="69">
                  <c:v>124.2</c:v>
                </c:pt>
              </c:numCache>
            </c:numRef>
          </c:val>
          <c:smooth val="0"/>
          <c:extLst>
            <c:ext xmlns:c16="http://schemas.microsoft.com/office/drawing/2014/chart" uri="{C3380CC4-5D6E-409C-BE32-E72D297353CC}">
              <c16:uniqueId val="{00000000-2C85-4E49-AFDF-60E5A82E6EDB}"/>
            </c:ext>
          </c:extLst>
        </c:ser>
        <c:ser>
          <c:idx val="0"/>
          <c:order val="1"/>
          <c:tx>
            <c:strRef>
              <c:f>'Graphe 7'!$A$32</c:f>
              <c:strCache>
                <c:ptCount val="1"/>
                <c:pt idx="0">
                  <c:v> IPPAP France - Prix des vins IGP</c:v>
                </c:pt>
              </c:strCache>
            </c:strRef>
          </c:tx>
          <c:spPr>
            <a:ln w="25400">
              <a:solidFill>
                <a:srgbClr val="FF9933"/>
              </a:solidFill>
            </a:ln>
          </c:spPr>
          <c:marker>
            <c:symbol val="none"/>
          </c:marker>
          <c:cat>
            <c:multiLvlStrRef>
              <c:f>'Graphe 7'!$B$29:$BS$30</c:f>
              <c:multiLvlStrCache>
                <c:ptCount val="70"/>
                <c:lvl>
                  <c:pt idx="0">
                    <c:v>.</c:v>
                  </c:pt>
                  <c:pt idx="12">
                    <c:v>.</c:v>
                  </c:pt>
                  <c:pt idx="24">
                    <c:v>.</c:v>
                  </c:pt>
                  <c:pt idx="36">
                    <c:v>.</c:v>
                  </c:pt>
                  <c:pt idx="48">
                    <c:v>.</c:v>
                  </c:pt>
                  <c:pt idx="60">
                    <c:v>.</c:v>
                  </c:pt>
                  <c:pt idx="61">
                    <c:v>.</c:v>
                  </c:pt>
                  <c:pt idx="62">
                    <c:v>.</c:v>
                  </c:pt>
                  <c:pt idx="63">
                    <c:v>.</c:v>
                  </c:pt>
                  <c:pt idx="64">
                    <c:v>.</c:v>
                  </c:pt>
                  <c:pt idx="65">
                    <c:v>.</c:v>
                  </c:pt>
                  <c:pt idx="66">
                    <c:v>.</c:v>
                  </c:pt>
                  <c:pt idx="67">
                    <c:v>.</c:v>
                  </c:pt>
                  <c:pt idx="68">
                    <c:v>.</c:v>
                  </c:pt>
                  <c:pt idx="69">
                    <c:v>.</c:v>
                  </c:pt>
                </c:lvl>
                <c:lvl>
                  <c:pt idx="0">
                    <c:v>2020</c:v>
                  </c:pt>
                  <c:pt idx="12">
                    <c:v>2021</c:v>
                  </c:pt>
                  <c:pt idx="24">
                    <c:v>2022</c:v>
                  </c:pt>
                  <c:pt idx="36">
                    <c:v>2023</c:v>
                  </c:pt>
                  <c:pt idx="48">
                    <c:v>2024</c:v>
                  </c:pt>
                  <c:pt idx="60">
                    <c:v>2025</c:v>
                  </c:pt>
                </c:lvl>
              </c:multiLvlStrCache>
            </c:multiLvlStrRef>
          </c:cat>
          <c:val>
            <c:numRef>
              <c:f>'Graphe 7'!$B$32:$BS$32</c:f>
              <c:numCache>
                <c:formatCode>General</c:formatCode>
                <c:ptCount val="70"/>
                <c:pt idx="0">
                  <c:v>98.8</c:v>
                </c:pt>
                <c:pt idx="1">
                  <c:v>99.5</c:v>
                </c:pt>
                <c:pt idx="2">
                  <c:v>103.8</c:v>
                </c:pt>
                <c:pt idx="3">
                  <c:v>101.5</c:v>
                </c:pt>
                <c:pt idx="4">
                  <c:v>100.2</c:v>
                </c:pt>
                <c:pt idx="5">
                  <c:v>99.2</c:v>
                </c:pt>
                <c:pt idx="6">
                  <c:v>106.2</c:v>
                </c:pt>
                <c:pt idx="7">
                  <c:v>101</c:v>
                </c:pt>
                <c:pt idx="8">
                  <c:v>98.9</c:v>
                </c:pt>
                <c:pt idx="9">
                  <c:v>96.2</c:v>
                </c:pt>
                <c:pt idx="10">
                  <c:v>97.9</c:v>
                </c:pt>
                <c:pt idx="11">
                  <c:v>96.8</c:v>
                </c:pt>
                <c:pt idx="12">
                  <c:v>99.6</c:v>
                </c:pt>
                <c:pt idx="13">
                  <c:v>101.6</c:v>
                </c:pt>
                <c:pt idx="14">
                  <c:v>98.2</c:v>
                </c:pt>
                <c:pt idx="15">
                  <c:v>95.9</c:v>
                </c:pt>
                <c:pt idx="16">
                  <c:v>101.2</c:v>
                </c:pt>
                <c:pt idx="17">
                  <c:v>103.7</c:v>
                </c:pt>
                <c:pt idx="18">
                  <c:v>104.9</c:v>
                </c:pt>
                <c:pt idx="19">
                  <c:v>99.6</c:v>
                </c:pt>
                <c:pt idx="20">
                  <c:v>102.2</c:v>
                </c:pt>
                <c:pt idx="21">
                  <c:v>108.6</c:v>
                </c:pt>
                <c:pt idx="22">
                  <c:v>110.6</c:v>
                </c:pt>
                <c:pt idx="23">
                  <c:v>110.6</c:v>
                </c:pt>
                <c:pt idx="24">
                  <c:v>112.9</c:v>
                </c:pt>
                <c:pt idx="25">
                  <c:v>117.8</c:v>
                </c:pt>
                <c:pt idx="26">
                  <c:v>116.5</c:v>
                </c:pt>
                <c:pt idx="27">
                  <c:v>113.7</c:v>
                </c:pt>
                <c:pt idx="28">
                  <c:v>118.4</c:v>
                </c:pt>
                <c:pt idx="29">
                  <c:v>120.3</c:v>
                </c:pt>
                <c:pt idx="30">
                  <c:v>119.5</c:v>
                </c:pt>
                <c:pt idx="31">
                  <c:v>114.1</c:v>
                </c:pt>
                <c:pt idx="32">
                  <c:v>109.5</c:v>
                </c:pt>
                <c:pt idx="33">
                  <c:v>107.7</c:v>
                </c:pt>
                <c:pt idx="34">
                  <c:v>107.2</c:v>
                </c:pt>
                <c:pt idx="35">
                  <c:v>104.2</c:v>
                </c:pt>
                <c:pt idx="36">
                  <c:v>104.9</c:v>
                </c:pt>
                <c:pt idx="37">
                  <c:v>106.7</c:v>
                </c:pt>
                <c:pt idx="38">
                  <c:v>102.9</c:v>
                </c:pt>
                <c:pt idx="39">
                  <c:v>103.3</c:v>
                </c:pt>
                <c:pt idx="40">
                  <c:v>100.5</c:v>
                </c:pt>
                <c:pt idx="41">
                  <c:v>103.2</c:v>
                </c:pt>
                <c:pt idx="42">
                  <c:v>110</c:v>
                </c:pt>
                <c:pt idx="43">
                  <c:v>105.4</c:v>
                </c:pt>
                <c:pt idx="44">
                  <c:v>105.3</c:v>
                </c:pt>
                <c:pt idx="45">
                  <c:v>102</c:v>
                </c:pt>
                <c:pt idx="46">
                  <c:v>103.9</c:v>
                </c:pt>
                <c:pt idx="47">
                  <c:v>101.9</c:v>
                </c:pt>
                <c:pt idx="48">
                  <c:v>100.1</c:v>
                </c:pt>
                <c:pt idx="49">
                  <c:v>98</c:v>
                </c:pt>
                <c:pt idx="50">
                  <c:v>112.6</c:v>
                </c:pt>
                <c:pt idx="51">
                  <c:v>101.1</c:v>
                </c:pt>
                <c:pt idx="52">
                  <c:v>102</c:v>
                </c:pt>
                <c:pt idx="53">
                  <c:v>105</c:v>
                </c:pt>
                <c:pt idx="54">
                  <c:v>98.8</c:v>
                </c:pt>
                <c:pt idx="55">
                  <c:v>101.2</c:v>
                </c:pt>
                <c:pt idx="56">
                  <c:v>91.2</c:v>
                </c:pt>
                <c:pt idx="57">
                  <c:v>96.9</c:v>
                </c:pt>
                <c:pt idx="58">
                  <c:v>103.4</c:v>
                </c:pt>
                <c:pt idx="59">
                  <c:v>104.5</c:v>
                </c:pt>
                <c:pt idx="60">
                  <c:v>100.9</c:v>
                </c:pt>
                <c:pt idx="61">
                  <c:v>100.8</c:v>
                </c:pt>
                <c:pt idx="62">
                  <c:v>99.4</c:v>
                </c:pt>
                <c:pt idx="63">
                  <c:v>99</c:v>
                </c:pt>
                <c:pt idx="64">
                  <c:v>103.3</c:v>
                </c:pt>
                <c:pt idx="65">
                  <c:v>102.8</c:v>
                </c:pt>
                <c:pt idx="66">
                  <c:v>103.8</c:v>
                </c:pt>
                <c:pt idx="67">
                  <c:v>100.2</c:v>
                </c:pt>
                <c:pt idx="68">
                  <c:v>95.7</c:v>
                </c:pt>
                <c:pt idx="69">
                  <c:v>98.6</c:v>
                </c:pt>
              </c:numCache>
            </c:numRef>
          </c:val>
          <c:smooth val="0"/>
          <c:extLst>
            <c:ext xmlns:c16="http://schemas.microsoft.com/office/drawing/2014/chart" uri="{C3380CC4-5D6E-409C-BE32-E72D297353CC}">
              <c16:uniqueId val="{00000001-30AB-4982-BD9C-C7F3137C58D0}"/>
            </c:ext>
          </c:extLst>
        </c:ser>
        <c:ser>
          <c:idx val="2"/>
          <c:order val="2"/>
          <c:tx>
            <c:strRef>
              <c:f>'Graphe 7'!$A$33</c:f>
              <c:strCache>
                <c:ptCount val="1"/>
                <c:pt idx="0">
                  <c:v> IPPAP France - Prix des vins AOP (hors vins pour Champagne)</c:v>
                </c:pt>
              </c:strCache>
            </c:strRef>
          </c:tx>
          <c:spPr>
            <a:ln w="25400">
              <a:solidFill>
                <a:schemeClr val="accent6"/>
              </a:solidFill>
            </a:ln>
          </c:spPr>
          <c:marker>
            <c:symbol val="none"/>
          </c:marker>
          <c:cat>
            <c:multiLvlStrRef>
              <c:f>'Graphe 7'!$B$29:$BS$30</c:f>
              <c:multiLvlStrCache>
                <c:ptCount val="70"/>
                <c:lvl>
                  <c:pt idx="0">
                    <c:v>.</c:v>
                  </c:pt>
                  <c:pt idx="12">
                    <c:v>.</c:v>
                  </c:pt>
                  <c:pt idx="24">
                    <c:v>.</c:v>
                  </c:pt>
                  <c:pt idx="36">
                    <c:v>.</c:v>
                  </c:pt>
                  <c:pt idx="48">
                    <c:v>.</c:v>
                  </c:pt>
                  <c:pt idx="60">
                    <c:v>.</c:v>
                  </c:pt>
                  <c:pt idx="61">
                    <c:v>.</c:v>
                  </c:pt>
                  <c:pt idx="62">
                    <c:v>.</c:v>
                  </c:pt>
                  <c:pt idx="63">
                    <c:v>.</c:v>
                  </c:pt>
                  <c:pt idx="64">
                    <c:v>.</c:v>
                  </c:pt>
                  <c:pt idx="65">
                    <c:v>.</c:v>
                  </c:pt>
                  <c:pt idx="66">
                    <c:v>.</c:v>
                  </c:pt>
                  <c:pt idx="67">
                    <c:v>.</c:v>
                  </c:pt>
                  <c:pt idx="68">
                    <c:v>.</c:v>
                  </c:pt>
                  <c:pt idx="69">
                    <c:v>.</c:v>
                  </c:pt>
                </c:lvl>
                <c:lvl>
                  <c:pt idx="0">
                    <c:v>2020</c:v>
                  </c:pt>
                  <c:pt idx="12">
                    <c:v>2021</c:v>
                  </c:pt>
                  <c:pt idx="24">
                    <c:v>2022</c:v>
                  </c:pt>
                  <c:pt idx="36">
                    <c:v>2023</c:v>
                  </c:pt>
                  <c:pt idx="48">
                    <c:v>2024</c:v>
                  </c:pt>
                  <c:pt idx="60">
                    <c:v>2025</c:v>
                  </c:pt>
                </c:lvl>
              </c:multiLvlStrCache>
            </c:multiLvlStrRef>
          </c:cat>
          <c:val>
            <c:numRef>
              <c:f>'Graphe 7'!$B$33:$BS$33</c:f>
              <c:numCache>
                <c:formatCode>General</c:formatCode>
                <c:ptCount val="70"/>
                <c:pt idx="0">
                  <c:v>107.7</c:v>
                </c:pt>
                <c:pt idx="1">
                  <c:v>104.5</c:v>
                </c:pt>
                <c:pt idx="2">
                  <c:v>108.5</c:v>
                </c:pt>
                <c:pt idx="3">
                  <c:v>100.4</c:v>
                </c:pt>
                <c:pt idx="4">
                  <c:v>100.6</c:v>
                </c:pt>
                <c:pt idx="5">
                  <c:v>99.5</c:v>
                </c:pt>
                <c:pt idx="6">
                  <c:v>97.7</c:v>
                </c:pt>
                <c:pt idx="7">
                  <c:v>98</c:v>
                </c:pt>
                <c:pt idx="8">
                  <c:v>93.8</c:v>
                </c:pt>
                <c:pt idx="9">
                  <c:v>96.4</c:v>
                </c:pt>
                <c:pt idx="10">
                  <c:v>96.6</c:v>
                </c:pt>
                <c:pt idx="11">
                  <c:v>96.5</c:v>
                </c:pt>
                <c:pt idx="12">
                  <c:v>98.6</c:v>
                </c:pt>
                <c:pt idx="13">
                  <c:v>100.4</c:v>
                </c:pt>
                <c:pt idx="14">
                  <c:v>97.7</c:v>
                </c:pt>
                <c:pt idx="15">
                  <c:v>98.1</c:v>
                </c:pt>
                <c:pt idx="16">
                  <c:v>107.3</c:v>
                </c:pt>
                <c:pt idx="17">
                  <c:v>110.6</c:v>
                </c:pt>
                <c:pt idx="18">
                  <c:v>110.6</c:v>
                </c:pt>
                <c:pt idx="19">
                  <c:v>108.3</c:v>
                </c:pt>
                <c:pt idx="20">
                  <c:v>113.9</c:v>
                </c:pt>
                <c:pt idx="21">
                  <c:v>122.6</c:v>
                </c:pt>
                <c:pt idx="22">
                  <c:v>126.5</c:v>
                </c:pt>
                <c:pt idx="23">
                  <c:v>129.80000000000001</c:v>
                </c:pt>
                <c:pt idx="24">
                  <c:v>131.1</c:v>
                </c:pt>
                <c:pt idx="25">
                  <c:v>131.1</c:v>
                </c:pt>
                <c:pt idx="26">
                  <c:v>130.5</c:v>
                </c:pt>
                <c:pt idx="27">
                  <c:v>131.19999999999999</c:v>
                </c:pt>
                <c:pt idx="28">
                  <c:v>133.9</c:v>
                </c:pt>
                <c:pt idx="29">
                  <c:v>126.4</c:v>
                </c:pt>
                <c:pt idx="30">
                  <c:v>125.6</c:v>
                </c:pt>
                <c:pt idx="31">
                  <c:v>123.9</c:v>
                </c:pt>
                <c:pt idx="32">
                  <c:v>117.7</c:v>
                </c:pt>
                <c:pt idx="33">
                  <c:v>112.3</c:v>
                </c:pt>
                <c:pt idx="34">
                  <c:v>120.4</c:v>
                </c:pt>
                <c:pt idx="35">
                  <c:v>115.3</c:v>
                </c:pt>
                <c:pt idx="36">
                  <c:v>114.7</c:v>
                </c:pt>
                <c:pt idx="37">
                  <c:v>113.2</c:v>
                </c:pt>
                <c:pt idx="38">
                  <c:v>112.1</c:v>
                </c:pt>
                <c:pt idx="39">
                  <c:v>110.5</c:v>
                </c:pt>
                <c:pt idx="40">
                  <c:v>111.8</c:v>
                </c:pt>
                <c:pt idx="41">
                  <c:v>111.8</c:v>
                </c:pt>
                <c:pt idx="42">
                  <c:v>107.8</c:v>
                </c:pt>
                <c:pt idx="43">
                  <c:v>101.6</c:v>
                </c:pt>
                <c:pt idx="44">
                  <c:v>102.7</c:v>
                </c:pt>
                <c:pt idx="45">
                  <c:v>100.9</c:v>
                </c:pt>
                <c:pt idx="46">
                  <c:v>97.4</c:v>
                </c:pt>
                <c:pt idx="47">
                  <c:v>100.9</c:v>
                </c:pt>
                <c:pt idx="48">
                  <c:v>101.1</c:v>
                </c:pt>
                <c:pt idx="49">
                  <c:v>97.3</c:v>
                </c:pt>
                <c:pt idx="50">
                  <c:v>95.5</c:v>
                </c:pt>
                <c:pt idx="51">
                  <c:v>93.2</c:v>
                </c:pt>
                <c:pt idx="52">
                  <c:v>92.7</c:v>
                </c:pt>
                <c:pt idx="53">
                  <c:v>90.8</c:v>
                </c:pt>
                <c:pt idx="54">
                  <c:v>86</c:v>
                </c:pt>
                <c:pt idx="55">
                  <c:v>90.5</c:v>
                </c:pt>
                <c:pt idx="56">
                  <c:v>92.6</c:v>
                </c:pt>
                <c:pt idx="57">
                  <c:v>98.9</c:v>
                </c:pt>
                <c:pt idx="58">
                  <c:v>101.3</c:v>
                </c:pt>
                <c:pt idx="59">
                  <c:v>100.2</c:v>
                </c:pt>
                <c:pt idx="60">
                  <c:v>98.5</c:v>
                </c:pt>
                <c:pt idx="61">
                  <c:v>99.4</c:v>
                </c:pt>
                <c:pt idx="62">
                  <c:v>97.7</c:v>
                </c:pt>
                <c:pt idx="63">
                  <c:v>96.6</c:v>
                </c:pt>
                <c:pt idx="64">
                  <c:v>92.7</c:v>
                </c:pt>
                <c:pt idx="65">
                  <c:v>93.2</c:v>
                </c:pt>
                <c:pt idx="66">
                  <c:v>90.1</c:v>
                </c:pt>
                <c:pt idx="67">
                  <c:v>90</c:v>
                </c:pt>
                <c:pt idx="68">
                  <c:v>88.1</c:v>
                </c:pt>
                <c:pt idx="69">
                  <c:v>89.2</c:v>
                </c:pt>
              </c:numCache>
            </c:numRef>
          </c:val>
          <c:smooth val="0"/>
          <c:extLst>
            <c:ext xmlns:c16="http://schemas.microsoft.com/office/drawing/2014/chart" uri="{C3380CC4-5D6E-409C-BE32-E72D297353CC}">
              <c16:uniqueId val="{00000002-30AB-4982-BD9C-C7F3137C58D0}"/>
            </c:ext>
          </c:extLst>
        </c:ser>
        <c:dLbls>
          <c:showLegendKey val="0"/>
          <c:showVal val="0"/>
          <c:showCatName val="0"/>
          <c:showSerName val="0"/>
          <c:showPercent val="0"/>
          <c:showBubbleSize val="0"/>
        </c:dLbls>
        <c:smooth val="0"/>
        <c:axId val="372377288"/>
        <c:axId val="1"/>
      </c:lineChart>
      <c:catAx>
        <c:axId val="37237728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endParaRPr lang="fr-FR"/>
          </a:p>
        </c:txPr>
        <c:crossAx val="1"/>
        <c:crosses val="autoZero"/>
        <c:auto val="1"/>
        <c:lblAlgn val="ctr"/>
        <c:lblOffset val="100"/>
        <c:tickLblSkip val="12"/>
        <c:tickMarkSkip val="1"/>
        <c:noMultiLvlLbl val="0"/>
      </c:catAx>
      <c:valAx>
        <c:axId val="1"/>
        <c:scaling>
          <c:orientation val="minMax"/>
          <c:min val="55"/>
        </c:scaling>
        <c:delete val="0"/>
        <c:axPos val="l"/>
        <c:majorGridlines>
          <c:spPr>
            <a:ln w="3175">
              <a:solidFill>
                <a:srgbClr val="000000"/>
              </a:solidFill>
              <a:prstDash val="sysDash"/>
            </a:ln>
          </c:spPr>
        </c:majorGridlines>
        <c:title>
          <c:tx>
            <c:rich>
              <a:bodyPr rot="0" vert="horz"/>
              <a:lstStyle/>
              <a:p>
                <a:pPr>
                  <a:defRPr sz="1100" b="1"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r>
                  <a:rPr lang="fr-FR" sz="1000">
                    <a:latin typeface="Marianne" panose="02000000000000000000" pitchFamily="50" charset="0"/>
                    <a:ea typeface="Open Sans" panose="020B0606030504020204" pitchFamily="34" charset="0"/>
                    <a:cs typeface="Open Sans" panose="020B0606030504020204" pitchFamily="34" charset="0"/>
                  </a:rPr>
                  <a:t>Indices base 100 en 2020</a:t>
                </a:r>
              </a:p>
            </c:rich>
          </c:tx>
          <c:layout>
            <c:manualLayout>
              <c:xMode val="edge"/>
              <c:yMode val="edge"/>
              <c:x val="0.10445334960666916"/>
              <c:y val="0.13067790752068553"/>
            </c:manualLayout>
          </c:layout>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endParaRPr lang="fr-FR"/>
          </a:p>
        </c:txPr>
        <c:crossAx val="372377288"/>
        <c:crosses val="autoZero"/>
        <c:crossBetween val="between"/>
      </c:valAx>
      <c:spPr>
        <a:noFill/>
        <a:ln w="12700">
          <a:solidFill>
            <a:srgbClr val="808080"/>
          </a:solidFill>
          <a:prstDash val="solid"/>
        </a:ln>
      </c:spPr>
    </c:plotArea>
    <c:legend>
      <c:legendPos val="r"/>
      <c:layout>
        <c:manualLayout>
          <c:xMode val="edge"/>
          <c:yMode val="edge"/>
          <c:x val="0.11398202313720845"/>
          <c:y val="0.55168702196823205"/>
          <c:w val="0.63730014009814195"/>
          <c:h val="0.16766407147745027"/>
        </c:manualLayout>
      </c:layout>
      <c:overlay val="0"/>
      <c:spPr>
        <a:solidFill>
          <a:srgbClr val="FFFFFF"/>
        </a:solidFill>
        <a:ln w="25400">
          <a:noFill/>
        </a:ln>
      </c:spPr>
      <c:txPr>
        <a:bodyPr/>
        <a:lstStyle/>
        <a:p>
          <a:pPr>
            <a:defRPr sz="850" b="1" i="0"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defRPr>
          </a:pPr>
          <a:endParaRPr lang="fr-FR"/>
        </a:p>
      </c:txPr>
    </c:legend>
    <c:plotVisOnly val="1"/>
    <c:dispBlanksAs val="gap"/>
    <c:showDLblsOverMax val="0"/>
  </c:chart>
  <c:spPr>
    <a:solidFill>
      <a:srgbClr val="FFFFFF"/>
    </a:solidFill>
    <a:ln w="6350">
      <a:noFill/>
    </a:ln>
  </c:spPr>
  <c:txPr>
    <a:bodyPr/>
    <a:lstStyle/>
    <a:p>
      <a:pPr>
        <a:defRPr sz="900" b="0" i="0" u="none" strike="noStrike" baseline="0">
          <a:solidFill>
            <a:srgbClr val="000000"/>
          </a:solidFill>
          <a:latin typeface="Arial"/>
          <a:ea typeface="Arial"/>
          <a:cs typeface="Arial"/>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6.xml"/></Relationships>
</file>

<file path=xl/drawings/_rels/drawing6.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9.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0</xdr:colOff>
      <xdr:row>3</xdr:row>
      <xdr:rowOff>28575</xdr:rowOff>
    </xdr:from>
    <xdr:to>
      <xdr:col>9</xdr:col>
      <xdr:colOff>838200</xdr:colOff>
      <xdr:row>7</xdr:row>
      <xdr:rowOff>142876</xdr:rowOff>
    </xdr:to>
    <xdr:sp macro="" textlink="">
      <xdr:nvSpPr>
        <xdr:cNvPr id="4" name="ZoneTexte 3">
          <a:extLst>
            <a:ext uri="{FF2B5EF4-FFF2-40B4-BE49-F238E27FC236}">
              <a16:creationId xmlns:a16="http://schemas.microsoft.com/office/drawing/2014/main" id="{50CDCE5A-3DF0-4E93-B8CA-B953E6942592}"/>
            </a:ext>
          </a:extLst>
        </xdr:cNvPr>
        <xdr:cNvSpPr txBox="1"/>
      </xdr:nvSpPr>
      <xdr:spPr>
        <a:xfrm>
          <a:off x="333375" y="790575"/>
          <a:ext cx="10639425" cy="876301"/>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Trebuchet MS" panose="020B0603020202020204" pitchFamily="34" charset="0"/>
            </a:rPr>
            <a:t>La</a:t>
          </a:r>
          <a:r>
            <a:rPr lang="fr-FR" sz="1000" baseline="0">
              <a:latin typeface="Trebuchet MS" panose="020B0603020202020204" pitchFamily="34" charset="0"/>
            </a:rPr>
            <a:t> carte 1 affiche, pour les différentes régions de la France métroplitaine, les surfaces viticoles en place fin 2024 et les évolutions observées entre 2020 et 2024. Deux régions détiennent plus de 230 000 ha de vignes chacune (Occitanie et Nouvelle-Aquitaine). Des vignobles de taille très limitée se mettent en place en Ile-de-France, Normandie et Bretagne. A l'exception des régions Provence-Alpes-Côte d'Azur, Bourgogne-France-Comté, Corse et Hauts-de-France, les principales régions viticoles, dont les Pays de la Loire, connaissent une érosion plus ou moins prononcée de leurs vignobles.</a:t>
          </a:r>
          <a:r>
            <a:rPr lang="fr-FR" sz="1100" baseline="0">
              <a:solidFill>
                <a:schemeClr val="dk1"/>
              </a:solidFill>
              <a:effectLst/>
              <a:latin typeface="+mn-lt"/>
              <a:ea typeface="+mn-ea"/>
              <a:cs typeface="+mn-cs"/>
            </a:rPr>
            <a:t> Le vignoble métropolitain dans son ensemble régresse de 3 % entre 2020 et 2024 (- 24 000 ha) alors que les surfaces viticoles des Pays de la Loire (près de 31 000 ha en 2024) s'érodent de 4,7 % pendant la même période. </a:t>
          </a:r>
          <a:r>
            <a:rPr lang="fr-FR" sz="1000" baseline="0">
              <a:solidFill>
                <a:schemeClr val="dk1"/>
              </a:solidFill>
              <a:effectLst/>
              <a:latin typeface="Trebuchet MS" panose="020B0603020202020204" pitchFamily="34" charset="0"/>
              <a:ea typeface="+mn-ea"/>
              <a:cs typeface="+mn-cs"/>
            </a:rPr>
            <a:t>La source de données utilisée est la SAA (Agreste - statistique agricole annuelle).</a:t>
          </a:r>
          <a:endParaRPr lang="fr-FR" sz="1000" baseline="0">
            <a:latin typeface="Trebuchet MS" panose="020B0603020202020204" pitchFamily="34" charset="0"/>
          </a:endParaRPr>
        </a:p>
      </xdr:txBody>
    </xdr:sp>
    <xdr:clientData/>
  </xdr:twoCellAnchor>
  <xdr:twoCellAnchor editAs="oneCell">
    <xdr:from>
      <xdr:col>6</xdr:col>
      <xdr:colOff>521165</xdr:colOff>
      <xdr:row>8</xdr:row>
      <xdr:rowOff>28575</xdr:rowOff>
    </xdr:from>
    <xdr:to>
      <xdr:col>13</xdr:col>
      <xdr:colOff>72080</xdr:colOff>
      <xdr:row>32</xdr:row>
      <xdr:rowOff>76200</xdr:rowOff>
    </xdr:to>
    <xdr:pic>
      <xdr:nvPicPr>
        <xdr:cNvPr id="5" name="Image 4">
          <a:extLst>
            <a:ext uri="{FF2B5EF4-FFF2-40B4-BE49-F238E27FC236}">
              <a16:creationId xmlns:a16="http://schemas.microsoft.com/office/drawing/2014/main" id="{174B2686-40E4-4E3A-8BDC-2033FD3CA8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8445965" y="1743075"/>
          <a:ext cx="5465940" cy="45529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123825</xdr:colOff>
      <xdr:row>29</xdr:row>
      <xdr:rowOff>28576</xdr:rowOff>
    </xdr:from>
    <xdr:to>
      <xdr:col>8</xdr:col>
      <xdr:colOff>333375</xdr:colOff>
      <xdr:row>37</xdr:row>
      <xdr:rowOff>85726</xdr:rowOff>
    </xdr:to>
    <xdr:sp macro="" textlink="">
      <xdr:nvSpPr>
        <xdr:cNvPr id="5" name="ZoneTexte 4">
          <a:extLst>
            <a:ext uri="{FF2B5EF4-FFF2-40B4-BE49-F238E27FC236}">
              <a16:creationId xmlns:a16="http://schemas.microsoft.com/office/drawing/2014/main" id="{9A9D55F2-161D-468F-B61A-216711FD3D54}"/>
            </a:ext>
          </a:extLst>
        </xdr:cNvPr>
        <xdr:cNvSpPr txBox="1"/>
      </xdr:nvSpPr>
      <xdr:spPr>
        <a:xfrm>
          <a:off x="276225" y="5667376"/>
          <a:ext cx="5419725" cy="1581150"/>
        </a:xfrm>
        <a:prstGeom prst="rect">
          <a:avLst/>
        </a:prstGeom>
        <a:solidFill>
          <a:schemeClr val="accent4">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lang="fr-FR" sz="1100">
              <a:latin typeface="Marianne" panose="02000000000000000000" pitchFamily="50" charset="0"/>
            </a:rPr>
            <a:t>La carte 2 des appellations</a:t>
          </a:r>
          <a:r>
            <a:rPr lang="fr-FR" sz="1100" baseline="0">
              <a:latin typeface="Marianne" panose="02000000000000000000" pitchFamily="50" charset="0"/>
            </a:rPr>
            <a:t> viti-vinicoles rencontrées dans la région des Pays de la Loire propose une représentation des appellations dominantes présentes dans les communes avec vignes.</a:t>
          </a:r>
        </a:p>
        <a:p>
          <a:pPr>
            <a:lnSpc>
              <a:spcPts val="1200"/>
            </a:lnSpc>
          </a:pPr>
          <a:r>
            <a:rPr lang="fr-FR" sz="1100" baseline="0">
              <a:latin typeface="Marianne" panose="02000000000000000000" pitchFamily="50" charset="0"/>
            </a:rPr>
            <a:t> Les données mobilisées sont issues de la base foncière 2024 du casier viticole informatisé (CVI) - source DGDDI. </a:t>
          </a:r>
        </a:p>
        <a:p>
          <a:pPr>
            <a:lnSpc>
              <a:spcPts val="1200"/>
            </a:lnSpc>
          </a:pPr>
          <a:r>
            <a:rPr lang="fr-FR" sz="1100" baseline="0">
              <a:latin typeface="Marianne" panose="02000000000000000000" pitchFamily="50" charset="0"/>
            </a:rPr>
            <a:t>Les principales appellations présentes dans le Pays nantais, dans l'Anjou et dans le Saumurois sont représentées et localisées, sans omettre les fiefs vendéens et les appellations sarthoises.</a:t>
          </a:r>
          <a:endParaRPr lang="fr-FR" sz="1100">
            <a:latin typeface="Marianne" panose="02000000000000000000" pitchFamily="50" charset="0"/>
          </a:endParaRPr>
        </a:p>
      </xdr:txBody>
    </xdr:sp>
    <xdr:clientData/>
  </xdr:twoCellAnchor>
  <xdr:twoCellAnchor editAs="oneCell">
    <xdr:from>
      <xdr:col>9</xdr:col>
      <xdr:colOff>814918</xdr:colOff>
      <xdr:row>1</xdr:row>
      <xdr:rowOff>42333</xdr:rowOff>
    </xdr:from>
    <xdr:to>
      <xdr:col>18</xdr:col>
      <xdr:colOff>666749</xdr:colOff>
      <xdr:row>37</xdr:row>
      <xdr:rowOff>42643</xdr:rowOff>
    </xdr:to>
    <xdr:pic>
      <xdr:nvPicPr>
        <xdr:cNvPr id="4" name="Image 3">
          <a:extLst>
            <a:ext uri="{FF2B5EF4-FFF2-40B4-BE49-F238E27FC236}">
              <a16:creationId xmlns:a16="http://schemas.microsoft.com/office/drawing/2014/main" id="{9BDEB6F4-0D4C-4CAE-A0AE-83C63E5B1E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985001" y="232833"/>
          <a:ext cx="6593415" cy="697472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xdr:row>
      <xdr:rowOff>0</xdr:rowOff>
    </xdr:from>
    <xdr:to>
      <xdr:col>15</xdr:col>
      <xdr:colOff>1314450</xdr:colOff>
      <xdr:row>6</xdr:row>
      <xdr:rowOff>0</xdr:rowOff>
    </xdr:to>
    <xdr:graphicFrame macro="">
      <xdr:nvGraphicFramePr>
        <xdr:cNvPr id="2057" name="Graphique 9">
          <a:extLst>
            <a:ext uri="{FF2B5EF4-FFF2-40B4-BE49-F238E27FC236}">
              <a16:creationId xmlns:a16="http://schemas.microsoft.com/office/drawing/2014/main" id="{00000000-0008-0000-0200-000009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2247900</xdr:colOff>
      <xdr:row>6</xdr:row>
      <xdr:rowOff>0</xdr:rowOff>
    </xdr:from>
    <xdr:to>
      <xdr:col>7</xdr:col>
      <xdr:colOff>714375</xdr:colOff>
      <xdr:row>6</xdr:row>
      <xdr:rowOff>0</xdr:rowOff>
    </xdr:to>
    <xdr:graphicFrame macro="">
      <xdr:nvGraphicFramePr>
        <xdr:cNvPr id="2060" name="Graphique 12">
          <a:extLst>
            <a:ext uri="{FF2B5EF4-FFF2-40B4-BE49-F238E27FC236}">
              <a16:creationId xmlns:a16="http://schemas.microsoft.com/office/drawing/2014/main" id="{00000000-0008-0000-0200-00000C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923925</xdr:colOff>
      <xdr:row>6</xdr:row>
      <xdr:rowOff>0</xdr:rowOff>
    </xdr:from>
    <xdr:to>
      <xdr:col>6</xdr:col>
      <xdr:colOff>857250</xdr:colOff>
      <xdr:row>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3419475" y="0"/>
          <a:ext cx="58483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32004" rIns="36576" bIns="0" anchor="t" upright="1"/>
        <a:lstStyle/>
        <a:p>
          <a:pPr algn="ctr" rtl="0">
            <a:defRPr sz="1000"/>
          </a:pPr>
          <a:endParaRPr lang="fr-FR" sz="1600" b="1" i="0" u="none" strike="noStrike" baseline="0">
            <a:solidFill>
              <a:srgbClr val="0000FF"/>
            </a:solidFill>
            <a:latin typeface="Arial Narrow"/>
          </a:endParaRPr>
        </a:p>
      </xdr:txBody>
    </xdr:sp>
    <xdr:clientData/>
  </xdr:twoCellAnchor>
  <xdr:oneCellAnchor>
    <xdr:from>
      <xdr:col>1</xdr:col>
      <xdr:colOff>419100</xdr:colOff>
      <xdr:row>41</xdr:row>
      <xdr:rowOff>38100</xdr:rowOff>
    </xdr:from>
    <xdr:ext cx="4101764" cy="188513"/>
    <xdr:sp macro="" textlink="">
      <xdr:nvSpPr>
        <xdr:cNvPr id="2063" name="Text Box 15">
          <a:extLst>
            <a:ext uri="{FF2B5EF4-FFF2-40B4-BE49-F238E27FC236}">
              <a16:creationId xmlns:a16="http://schemas.microsoft.com/office/drawing/2014/main" id="{00000000-0008-0000-0200-00000F080000}"/>
            </a:ext>
          </a:extLst>
        </xdr:cNvPr>
        <xdr:cNvSpPr txBox="1">
          <a:spLocks noChangeArrowheads="1"/>
        </xdr:cNvSpPr>
      </xdr:nvSpPr>
      <xdr:spPr bwMode="auto">
        <a:xfrm>
          <a:off x="630767" y="9414933"/>
          <a:ext cx="4101764" cy="1885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spAutoFit/>
        </a:bodyPr>
        <a:lstStyle/>
        <a:p>
          <a:pPr algn="l" rtl="0">
            <a:defRPr sz="1000"/>
          </a:pPr>
          <a:r>
            <a:rPr lang="fr-FR" sz="1000" b="1"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rPr>
            <a:t>Source : Agreste - Comptes régionaux de l'agriculture et SAA 2024 </a:t>
          </a:r>
        </a:p>
      </xdr:txBody>
    </xdr:sp>
    <xdr:clientData/>
  </xdr:oneCellAnchor>
  <xdr:twoCellAnchor>
    <xdr:from>
      <xdr:col>1</xdr:col>
      <xdr:colOff>370417</xdr:colOff>
      <xdr:row>22</xdr:row>
      <xdr:rowOff>120650</xdr:rowOff>
    </xdr:from>
    <xdr:to>
      <xdr:col>5</xdr:col>
      <xdr:colOff>423333</xdr:colOff>
      <xdr:row>41</xdr:row>
      <xdr:rowOff>31750</xdr:rowOff>
    </xdr:to>
    <xdr:graphicFrame macro="">
      <xdr:nvGraphicFramePr>
        <xdr:cNvPr id="4" name="Graphique 3">
          <a:extLst>
            <a:ext uri="{FF2B5EF4-FFF2-40B4-BE49-F238E27FC236}">
              <a16:creationId xmlns:a16="http://schemas.microsoft.com/office/drawing/2014/main" id="{F093E85B-6136-4CB7-AEBD-2536A20A982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1926167</xdr:colOff>
      <xdr:row>22</xdr:row>
      <xdr:rowOff>148168</xdr:rowOff>
    </xdr:from>
    <xdr:to>
      <xdr:col>5</xdr:col>
      <xdr:colOff>74083</xdr:colOff>
      <xdr:row>25</xdr:row>
      <xdr:rowOff>179918</xdr:rowOff>
    </xdr:to>
    <xdr:sp macro="" textlink="">
      <xdr:nvSpPr>
        <xdr:cNvPr id="2" name="ZoneTexte 1">
          <a:extLst>
            <a:ext uri="{FF2B5EF4-FFF2-40B4-BE49-F238E27FC236}">
              <a16:creationId xmlns:a16="http://schemas.microsoft.com/office/drawing/2014/main" id="{FDB1FCA5-1C3A-463E-9809-874A3A5BCAEF}"/>
            </a:ext>
          </a:extLst>
        </xdr:cNvPr>
        <xdr:cNvSpPr txBox="1"/>
      </xdr:nvSpPr>
      <xdr:spPr>
        <a:xfrm>
          <a:off x="2137834" y="9144001"/>
          <a:ext cx="3291416" cy="603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latin typeface="Trebuchet MS" panose="020B0603020202020204" pitchFamily="34" charset="0"/>
            </a:rPr>
            <a:t>France métropolitaine en</a:t>
          </a:r>
          <a:r>
            <a:rPr lang="fr-FR" sz="1100" b="1" baseline="0">
              <a:latin typeface="Trebuchet MS" panose="020B0603020202020204" pitchFamily="34" charset="0"/>
            </a:rPr>
            <a:t> 2024 :</a:t>
          </a:r>
        </a:p>
        <a:p>
          <a:r>
            <a:rPr lang="fr-FR" sz="1000" baseline="0">
              <a:solidFill>
                <a:srgbClr val="E27100"/>
              </a:solidFill>
              <a:latin typeface="Trebuchet MS" panose="020B0603020202020204" pitchFamily="34" charset="0"/>
            </a:rPr>
            <a:t>  Volume de production   : 36 236 milliers d'hectolitres</a:t>
          </a:r>
        </a:p>
        <a:p>
          <a:r>
            <a:rPr lang="fr-FR" sz="1000" baseline="0">
              <a:solidFill>
                <a:schemeClr val="accent5"/>
              </a:solidFill>
              <a:latin typeface="Trebuchet MS" panose="020B0603020202020204" pitchFamily="34" charset="0"/>
            </a:rPr>
            <a:t>  Valeur de la production : 10 883,5 millions d'€</a:t>
          </a:r>
          <a:endParaRPr lang="fr-FR" sz="1000">
            <a:solidFill>
              <a:schemeClr val="accent5"/>
            </a:solidFill>
            <a:latin typeface="Trebuchet MS" panose="020B0603020202020204" pitchFamily="34" charset="0"/>
          </a:endParaRPr>
        </a:p>
      </xdr:txBody>
    </xdr:sp>
    <xdr:clientData/>
  </xdr:twoCellAnchor>
  <xdr:twoCellAnchor>
    <xdr:from>
      <xdr:col>1</xdr:col>
      <xdr:colOff>0</xdr:colOff>
      <xdr:row>1</xdr:row>
      <xdr:rowOff>0</xdr:rowOff>
    </xdr:from>
    <xdr:to>
      <xdr:col>8</xdr:col>
      <xdr:colOff>660160</xdr:colOff>
      <xdr:row>5</xdr:row>
      <xdr:rowOff>73600</xdr:rowOff>
    </xdr:to>
    <xdr:sp macro="" textlink="">
      <xdr:nvSpPr>
        <xdr:cNvPr id="11" name="ZoneTexte 10">
          <a:extLst>
            <a:ext uri="{FF2B5EF4-FFF2-40B4-BE49-F238E27FC236}">
              <a16:creationId xmlns:a16="http://schemas.microsoft.com/office/drawing/2014/main" id="{2D3A4CBF-0B65-4CB2-A31D-EF9161E5C86A}"/>
            </a:ext>
          </a:extLst>
        </xdr:cNvPr>
        <xdr:cNvSpPr txBox="1"/>
      </xdr:nvSpPr>
      <xdr:spPr>
        <a:xfrm>
          <a:off x="211667" y="190500"/>
          <a:ext cx="8766993" cy="8356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00">
              <a:latin typeface="Marianne" panose="02000000000000000000" pitchFamily="50" charset="0"/>
            </a:rPr>
            <a:t>Le graphe</a:t>
          </a:r>
          <a:r>
            <a:rPr lang="fr-FR" sz="1000" baseline="0">
              <a:latin typeface="Marianne" panose="02000000000000000000" pitchFamily="50" charset="0"/>
            </a:rPr>
            <a:t> 1 présente pour l'année 2024 le volume de production de vins par territoire ainsi que la valeur économique associée. Si le classement régional diffère selon l'indicateur étudié (volume, valeur), la région Pays de la Loire représente en 2024 (petite année de production) 3,6 % des volumes métropilitains produits et 2% de la valeur économique. Les sources de données utilisées sont la SAA (Agreste - statistique agricole annuelle) et les comptes régionaux de l'agriculture (Agreste).</a:t>
          </a:r>
        </a:p>
        <a:p>
          <a:endParaRPr lang="fr-FR" sz="900" baseline="0">
            <a:latin typeface="Marianne" panose="02000000000000000000" pitchFamily="50"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112185</xdr:colOff>
      <xdr:row>45</xdr:row>
      <xdr:rowOff>31752</xdr:rowOff>
    </xdr:from>
    <xdr:to>
      <xdr:col>7</xdr:col>
      <xdr:colOff>105833</xdr:colOff>
      <xdr:row>58</xdr:row>
      <xdr:rowOff>201083</xdr:rowOff>
    </xdr:to>
    <xdr:graphicFrame macro="">
      <xdr:nvGraphicFramePr>
        <xdr:cNvPr id="12290" name="Graphique 2">
          <a:extLst>
            <a:ext uri="{FF2B5EF4-FFF2-40B4-BE49-F238E27FC236}">
              <a16:creationId xmlns:a16="http://schemas.microsoft.com/office/drawing/2014/main" id="{00000000-0008-0000-0300-000002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7</xdr:col>
      <xdr:colOff>518584</xdr:colOff>
      <xdr:row>61</xdr:row>
      <xdr:rowOff>121708</xdr:rowOff>
    </xdr:from>
    <xdr:ext cx="2344616" cy="188513"/>
    <xdr:sp macro="" textlink="">
      <xdr:nvSpPr>
        <xdr:cNvPr id="12293" name="Text Box 5">
          <a:extLst>
            <a:ext uri="{FF2B5EF4-FFF2-40B4-BE49-F238E27FC236}">
              <a16:creationId xmlns:a16="http://schemas.microsoft.com/office/drawing/2014/main" id="{00000000-0008-0000-0300-000005300000}"/>
            </a:ext>
          </a:extLst>
        </xdr:cNvPr>
        <xdr:cNvSpPr txBox="1">
          <a:spLocks noChangeArrowheads="1"/>
        </xdr:cNvSpPr>
      </xdr:nvSpPr>
      <xdr:spPr bwMode="auto">
        <a:xfrm>
          <a:off x="5175251" y="10927291"/>
          <a:ext cx="2344616" cy="18851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spAutoFit/>
        </a:bodyPr>
        <a:lstStyle/>
        <a:p>
          <a:pPr algn="l" rtl="0">
            <a:defRPr sz="1000"/>
          </a:pPr>
          <a:r>
            <a:rPr lang="fr-FR" sz="1000" b="0"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rPr>
            <a:t>Source : Agreste - SAA Pays de la Loire</a:t>
          </a:r>
        </a:p>
      </xdr:txBody>
    </xdr:sp>
    <xdr:clientData/>
  </xdr:oneCellAnchor>
  <xdr:twoCellAnchor editAs="oneCell">
    <xdr:from>
      <xdr:col>3</xdr:col>
      <xdr:colOff>28575</xdr:colOff>
      <xdr:row>55</xdr:row>
      <xdr:rowOff>133352</xdr:rowOff>
    </xdr:from>
    <xdr:to>
      <xdr:col>7</xdr:col>
      <xdr:colOff>63500</xdr:colOff>
      <xdr:row>57</xdr:row>
      <xdr:rowOff>42334</xdr:rowOff>
    </xdr:to>
    <xdr:sp macro="" textlink="">
      <xdr:nvSpPr>
        <xdr:cNvPr id="12295" name="Text Box 7">
          <a:extLst>
            <a:ext uri="{FF2B5EF4-FFF2-40B4-BE49-F238E27FC236}">
              <a16:creationId xmlns:a16="http://schemas.microsoft.com/office/drawing/2014/main" id="{00000000-0008-0000-0300-000007300000}"/>
            </a:ext>
          </a:extLst>
        </xdr:cNvPr>
        <xdr:cNvSpPr txBox="1">
          <a:spLocks noChangeArrowheads="1"/>
        </xdr:cNvSpPr>
      </xdr:nvSpPr>
      <xdr:spPr bwMode="auto">
        <a:xfrm>
          <a:off x="1806575" y="12611102"/>
          <a:ext cx="2913592" cy="3323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fr-FR" sz="800" b="1" i="1" u="none" strike="noStrike" baseline="0">
              <a:solidFill>
                <a:srgbClr val="0000FF"/>
              </a:solidFill>
              <a:latin typeface="Open Sans" panose="020B0606030504020204" pitchFamily="34" charset="0"/>
              <a:ea typeface="Open Sans" panose="020B0606030504020204" pitchFamily="34" charset="0"/>
              <a:cs typeface="Open Sans" panose="020B0606030504020204" pitchFamily="34" charset="0"/>
            </a:rPr>
            <a:t>1989 : 311 500 tonnes de raisins et 43 400 ha de vignes</a:t>
          </a:r>
        </a:p>
        <a:p>
          <a:pPr algn="l" rtl="0">
            <a:defRPr sz="1000"/>
          </a:pPr>
          <a:r>
            <a:rPr lang="fr-FR" sz="800" b="1" i="1" u="none" strike="noStrike" baseline="0">
              <a:solidFill>
                <a:srgbClr val="0000FF"/>
              </a:solidFill>
              <a:latin typeface="Open Sans" panose="020B0606030504020204" pitchFamily="34" charset="0"/>
              <a:ea typeface="Open Sans" panose="020B0606030504020204" pitchFamily="34" charset="0"/>
              <a:cs typeface="Open Sans" panose="020B0606030504020204" pitchFamily="34" charset="0"/>
            </a:rPr>
            <a:t>2024 : 171 140 tonnes de raisins et 30 950 ha de vignes</a:t>
          </a:r>
        </a:p>
      </xdr:txBody>
    </xdr:sp>
    <xdr:clientData/>
  </xdr:twoCellAnchor>
  <xdr:twoCellAnchor>
    <xdr:from>
      <xdr:col>11</xdr:col>
      <xdr:colOff>391584</xdr:colOff>
      <xdr:row>44</xdr:row>
      <xdr:rowOff>74083</xdr:rowOff>
    </xdr:from>
    <xdr:to>
      <xdr:col>23</xdr:col>
      <xdr:colOff>564910</xdr:colOff>
      <xdr:row>53</xdr:row>
      <xdr:rowOff>158750</xdr:rowOff>
    </xdr:to>
    <xdr:sp macro="" textlink="">
      <xdr:nvSpPr>
        <xdr:cNvPr id="5" name="ZoneTexte 4">
          <a:extLst>
            <a:ext uri="{FF2B5EF4-FFF2-40B4-BE49-F238E27FC236}">
              <a16:creationId xmlns:a16="http://schemas.microsoft.com/office/drawing/2014/main" id="{A016FFF2-8811-436E-A949-A1A921046AD2}"/>
            </a:ext>
          </a:extLst>
        </xdr:cNvPr>
        <xdr:cNvSpPr txBox="1"/>
      </xdr:nvSpPr>
      <xdr:spPr>
        <a:xfrm>
          <a:off x="7926917" y="10223500"/>
          <a:ext cx="8766993" cy="198966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Trebuchet MS" panose="020B0603020202020204" pitchFamily="34" charset="0"/>
            </a:rPr>
            <a:t>Le graphe</a:t>
          </a:r>
          <a:r>
            <a:rPr lang="fr-FR" sz="1200" baseline="0">
              <a:latin typeface="Trebuchet MS" panose="020B0603020202020204" pitchFamily="34" charset="0"/>
            </a:rPr>
            <a:t> 2 présente, pour la période 1989-2024 (base 100 en 1989), l'évolution - tendanciellement orientée à la baisse - des volumes de production de vins et des surfaces viticoles dans la région Pays de la Loire. La source de données utilisée est la SAA (Agreste - statistique agricole annuelle). </a:t>
          </a:r>
        </a:p>
        <a:p>
          <a:endParaRPr lang="fr-FR" sz="1200" baseline="0">
            <a:latin typeface="Trebuchet MS" panose="020B0603020202020204" pitchFamily="34" charset="0"/>
          </a:endParaRPr>
        </a:p>
        <a:p>
          <a:r>
            <a:rPr lang="fr-FR" sz="1200" baseline="0">
              <a:latin typeface="Trebuchet MS" panose="020B0603020202020204" pitchFamily="34" charset="0"/>
            </a:rPr>
            <a:t>Les années 2008, 2012, 2016, 2017, 2019, 2021 et 2024 ont en commun d'avoir été des campagnes marquées par des épisodes météorologiques fortement préjudiciables aux récoltes. Aux phénomènes gélifs de certaines années, </a:t>
          </a:r>
          <a:r>
            <a:rPr lang="fr-FR" sz="1200" baseline="0">
              <a:solidFill>
                <a:schemeClr val="dk1"/>
              </a:solidFill>
              <a:effectLst/>
              <a:latin typeface="Trebuchet MS" panose="020B0603020202020204" pitchFamily="34" charset="0"/>
              <a:ea typeface="+mn-ea"/>
              <a:cs typeface="+mn-cs"/>
            </a:rPr>
            <a:t>ont pu s'y ajouter </a:t>
          </a:r>
          <a:r>
            <a:rPr lang="fr-FR" sz="1200" baseline="0">
              <a:latin typeface="Trebuchet MS" panose="020B0603020202020204" pitchFamily="34" charset="0"/>
            </a:rPr>
            <a:t>une nouaison difficile, de la coulure, du filage (2024), de la grêle localisée et une maîtrise phytosanitaire difficile. Finalement, la production régionale des années considérées a été lourdement pénalisée, parfois divisée par deux, suite à ces évènements, en 2024 notamment.  </a:t>
          </a:r>
        </a:p>
        <a:p>
          <a:endParaRPr lang="fr-FR" sz="900" baseline="0">
            <a:latin typeface="Marianne" panose="02000000000000000000" pitchFamily="50"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1228725</xdr:colOff>
      <xdr:row>20</xdr:row>
      <xdr:rowOff>0</xdr:rowOff>
    </xdr:from>
    <xdr:to>
      <xdr:col>7</xdr:col>
      <xdr:colOff>1</xdr:colOff>
      <xdr:row>36</xdr:row>
      <xdr:rowOff>95250</xdr:rowOff>
    </xdr:to>
    <xdr:graphicFrame macro="">
      <xdr:nvGraphicFramePr>
        <xdr:cNvPr id="3073" name="Graphique 1">
          <a:extLst>
            <a:ext uri="{FF2B5EF4-FFF2-40B4-BE49-F238E27FC236}">
              <a16:creationId xmlns:a16="http://schemas.microsoft.com/office/drawing/2014/main" id="{00000000-0008-0000-0400-000001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552450</xdr:colOff>
      <xdr:row>23</xdr:row>
      <xdr:rowOff>28575</xdr:rowOff>
    </xdr:from>
    <xdr:to>
      <xdr:col>14</xdr:col>
      <xdr:colOff>161925</xdr:colOff>
      <xdr:row>30</xdr:row>
      <xdr:rowOff>9525</xdr:rowOff>
    </xdr:to>
    <xdr:sp macro="" textlink="">
      <xdr:nvSpPr>
        <xdr:cNvPr id="3" name="ZoneTexte 2">
          <a:extLst>
            <a:ext uri="{FF2B5EF4-FFF2-40B4-BE49-F238E27FC236}">
              <a16:creationId xmlns:a16="http://schemas.microsoft.com/office/drawing/2014/main" id="{8F901E24-C3C7-41E4-A0F2-9B74760D1717}"/>
            </a:ext>
          </a:extLst>
        </xdr:cNvPr>
        <xdr:cNvSpPr txBox="1"/>
      </xdr:nvSpPr>
      <xdr:spPr>
        <a:xfrm>
          <a:off x="7505700" y="4391025"/>
          <a:ext cx="4943475" cy="13144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a:latin typeface="Trebuchet MS" panose="020B0603020202020204" pitchFamily="34" charset="0"/>
            </a:rPr>
            <a:t>Le graphe</a:t>
          </a:r>
          <a:r>
            <a:rPr lang="fr-FR" sz="1050" baseline="0">
              <a:latin typeface="Trebuchet MS" panose="020B0603020202020204" pitchFamily="34" charset="0"/>
            </a:rPr>
            <a:t> 3 présente l'évolution comparée pour la région Pays de la Loire, de 1979 à 2020, du nombre d'exploitations avec de la vigne et des surfaces viticoles recensées. Une diminution des deux indicateurs est mise en évidence, du nombre d'exploitations concernées notamment. En 2020, un peu plus de 1 600 exploitations de la région cultivent 32 200 ha de la vigne. Les données des recensements agricoles 1979-1988-2000-2010 et 2020 ont été mobilisées (source MAASA-SSP-Agreste).</a:t>
          </a:r>
        </a:p>
        <a:p>
          <a:endParaRPr lang="fr-FR" sz="1050" baseline="0">
            <a:latin typeface="Trebuchet MS" panose="020B060302020202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8</xdr:col>
      <xdr:colOff>137584</xdr:colOff>
      <xdr:row>12</xdr:row>
      <xdr:rowOff>187589</xdr:rowOff>
    </xdr:from>
    <xdr:to>
      <xdr:col>15</xdr:col>
      <xdr:colOff>552979</xdr:colOff>
      <xdr:row>35</xdr:row>
      <xdr:rowOff>0</xdr:rowOff>
    </xdr:to>
    <xdr:graphicFrame macro="">
      <xdr:nvGraphicFramePr>
        <xdr:cNvPr id="30721" name="Graphique 1">
          <a:extLst>
            <a:ext uri="{FF2B5EF4-FFF2-40B4-BE49-F238E27FC236}">
              <a16:creationId xmlns:a16="http://schemas.microsoft.com/office/drawing/2014/main" id="{00000000-0008-0000-0500-0000017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455143</xdr:colOff>
      <xdr:row>15</xdr:row>
      <xdr:rowOff>101630</xdr:rowOff>
    </xdr:from>
    <xdr:to>
      <xdr:col>12</xdr:col>
      <xdr:colOff>72903</xdr:colOff>
      <xdr:row>16</xdr:row>
      <xdr:rowOff>116562</xdr:rowOff>
    </xdr:to>
    <xdr:sp macro="" textlink="">
      <xdr:nvSpPr>
        <xdr:cNvPr id="30722" name="Text Box 2">
          <a:extLst>
            <a:ext uri="{FF2B5EF4-FFF2-40B4-BE49-F238E27FC236}">
              <a16:creationId xmlns:a16="http://schemas.microsoft.com/office/drawing/2014/main" id="{00000000-0008-0000-0500-000002780000}"/>
            </a:ext>
          </a:extLst>
        </xdr:cNvPr>
        <xdr:cNvSpPr txBox="1">
          <a:spLocks noChangeArrowheads="1"/>
        </xdr:cNvSpPr>
      </xdr:nvSpPr>
      <xdr:spPr bwMode="auto">
        <a:xfrm>
          <a:off x="9048810" y="2906213"/>
          <a:ext cx="1141760" cy="21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1000" b="1" i="0" u="none" strike="noStrike" baseline="0">
              <a:solidFill>
                <a:srgbClr val="000000"/>
              </a:solidFill>
              <a:latin typeface="Trebuchet MS"/>
            </a:rPr>
            <a:t>Région Pays de la Loire</a:t>
          </a:r>
        </a:p>
      </xdr:txBody>
    </xdr:sp>
    <xdr:clientData/>
  </xdr:twoCellAnchor>
  <xdr:twoCellAnchor>
    <xdr:from>
      <xdr:col>10</xdr:col>
      <xdr:colOff>185349</xdr:colOff>
      <xdr:row>20</xdr:row>
      <xdr:rowOff>174793</xdr:rowOff>
    </xdr:from>
    <xdr:to>
      <xdr:col>11</xdr:col>
      <xdr:colOff>161687</xdr:colOff>
      <xdr:row>21</xdr:row>
      <xdr:rowOff>189726</xdr:rowOff>
    </xdr:to>
    <xdr:sp macro="" textlink="">
      <xdr:nvSpPr>
        <xdr:cNvPr id="30723" name="Text Box 3">
          <a:extLst>
            <a:ext uri="{FF2B5EF4-FFF2-40B4-BE49-F238E27FC236}">
              <a16:creationId xmlns:a16="http://schemas.microsoft.com/office/drawing/2014/main" id="{00000000-0008-0000-0500-000003780000}"/>
            </a:ext>
          </a:extLst>
        </xdr:cNvPr>
        <xdr:cNvSpPr txBox="1">
          <a:spLocks noChangeArrowheads="1"/>
        </xdr:cNvSpPr>
      </xdr:nvSpPr>
      <xdr:spPr bwMode="auto">
        <a:xfrm>
          <a:off x="8779016" y="3984793"/>
          <a:ext cx="738338" cy="21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1000" b="1" i="0" u="none" strike="noStrike" baseline="0">
              <a:solidFill>
                <a:srgbClr val="008000"/>
              </a:solidFill>
              <a:latin typeface="Trebuchet MS"/>
            </a:rPr>
            <a:t>Maine-et-Loire</a:t>
          </a:r>
        </a:p>
      </xdr:txBody>
    </xdr:sp>
    <xdr:clientData/>
  </xdr:twoCellAnchor>
  <xdr:twoCellAnchor>
    <xdr:from>
      <xdr:col>11</xdr:col>
      <xdr:colOff>28694</xdr:colOff>
      <xdr:row>24</xdr:row>
      <xdr:rowOff>17505</xdr:rowOff>
    </xdr:from>
    <xdr:to>
      <xdr:col>12</xdr:col>
      <xdr:colOff>88761</xdr:colOff>
      <xdr:row>25</xdr:row>
      <xdr:rowOff>32437</xdr:rowOff>
    </xdr:to>
    <xdr:sp macro="" textlink="">
      <xdr:nvSpPr>
        <xdr:cNvPr id="30724" name="Text Box 4">
          <a:extLst>
            <a:ext uri="{FF2B5EF4-FFF2-40B4-BE49-F238E27FC236}">
              <a16:creationId xmlns:a16="http://schemas.microsoft.com/office/drawing/2014/main" id="{00000000-0008-0000-0500-000004780000}"/>
            </a:ext>
          </a:extLst>
        </xdr:cNvPr>
        <xdr:cNvSpPr txBox="1">
          <a:spLocks noChangeArrowheads="1"/>
        </xdr:cNvSpPr>
      </xdr:nvSpPr>
      <xdr:spPr bwMode="auto">
        <a:xfrm>
          <a:off x="9384361" y="4631838"/>
          <a:ext cx="822067" cy="21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1000" b="1" i="0" u="none" strike="noStrike" baseline="0">
              <a:solidFill>
                <a:srgbClr val="FF6600"/>
              </a:solidFill>
              <a:latin typeface="Trebuchet MS"/>
            </a:rPr>
            <a:t>Loire-Atlantique</a:t>
          </a:r>
        </a:p>
      </xdr:txBody>
    </xdr:sp>
    <xdr:clientData/>
  </xdr:twoCellAnchor>
  <xdr:twoCellAnchor>
    <xdr:from>
      <xdr:col>11</xdr:col>
      <xdr:colOff>202495</xdr:colOff>
      <xdr:row>28</xdr:row>
      <xdr:rowOff>84147</xdr:rowOff>
    </xdr:from>
    <xdr:to>
      <xdr:col>11</xdr:col>
      <xdr:colOff>605917</xdr:colOff>
      <xdr:row>29</xdr:row>
      <xdr:rowOff>141413</xdr:rowOff>
    </xdr:to>
    <xdr:sp macro="" textlink="">
      <xdr:nvSpPr>
        <xdr:cNvPr id="30725" name="Text Box 5">
          <a:extLst>
            <a:ext uri="{FF2B5EF4-FFF2-40B4-BE49-F238E27FC236}">
              <a16:creationId xmlns:a16="http://schemas.microsoft.com/office/drawing/2014/main" id="{00000000-0008-0000-0500-000005780000}"/>
            </a:ext>
          </a:extLst>
        </xdr:cNvPr>
        <xdr:cNvSpPr txBox="1">
          <a:spLocks noChangeArrowheads="1"/>
        </xdr:cNvSpPr>
      </xdr:nvSpPr>
      <xdr:spPr bwMode="auto">
        <a:xfrm>
          <a:off x="9558162" y="5418147"/>
          <a:ext cx="403422" cy="21601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1000" b="1" i="0" u="none" strike="noStrike" baseline="0">
              <a:solidFill>
                <a:srgbClr val="800080"/>
              </a:solidFill>
              <a:latin typeface="Trebuchet MS"/>
            </a:rPr>
            <a:t>Vendée</a:t>
          </a:r>
        </a:p>
      </xdr:txBody>
    </xdr:sp>
    <xdr:clientData/>
  </xdr:twoCellAnchor>
  <xdr:twoCellAnchor>
    <xdr:from>
      <xdr:col>14</xdr:col>
      <xdr:colOff>513575</xdr:colOff>
      <xdr:row>30</xdr:row>
      <xdr:rowOff>71919</xdr:rowOff>
    </xdr:from>
    <xdr:to>
      <xdr:col>15</xdr:col>
      <xdr:colOff>235343</xdr:colOff>
      <xdr:row>31</xdr:row>
      <xdr:rowOff>84397</xdr:rowOff>
    </xdr:to>
    <xdr:sp macro="" textlink="">
      <xdr:nvSpPr>
        <xdr:cNvPr id="30726" name="Text Box 6">
          <a:extLst>
            <a:ext uri="{FF2B5EF4-FFF2-40B4-BE49-F238E27FC236}">
              <a16:creationId xmlns:a16="http://schemas.microsoft.com/office/drawing/2014/main" id="{00000000-0008-0000-0500-000006780000}"/>
            </a:ext>
          </a:extLst>
        </xdr:cNvPr>
        <xdr:cNvSpPr txBox="1">
          <a:spLocks noChangeArrowheads="1"/>
        </xdr:cNvSpPr>
      </xdr:nvSpPr>
      <xdr:spPr bwMode="auto">
        <a:xfrm>
          <a:off x="12155242" y="5723419"/>
          <a:ext cx="483768" cy="17122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square" lIns="18288" tIns="32004" rIns="0" bIns="0" anchor="t" upright="1">
          <a:noAutofit/>
        </a:bodyPr>
        <a:lstStyle/>
        <a:p>
          <a:pPr algn="l" rtl="0">
            <a:defRPr sz="1000"/>
          </a:pPr>
          <a:r>
            <a:rPr lang="fr-FR" sz="1000" b="1" i="0" u="none" strike="noStrike" baseline="0">
              <a:solidFill>
                <a:srgbClr val="0066CC"/>
              </a:solidFill>
              <a:latin typeface="Trebuchet MS"/>
            </a:rPr>
            <a:t>Sarthe</a:t>
          </a:r>
        </a:p>
      </xdr:txBody>
    </xdr:sp>
    <xdr:clientData/>
  </xdr:twoCellAnchor>
  <xdr:twoCellAnchor>
    <xdr:from>
      <xdr:col>1</xdr:col>
      <xdr:colOff>0</xdr:colOff>
      <xdr:row>2</xdr:row>
      <xdr:rowOff>0</xdr:rowOff>
    </xdr:from>
    <xdr:to>
      <xdr:col>11</xdr:col>
      <xdr:colOff>666750</xdr:colOff>
      <xdr:row>6</xdr:row>
      <xdr:rowOff>84667</xdr:rowOff>
    </xdr:to>
    <xdr:sp macro="" textlink="">
      <xdr:nvSpPr>
        <xdr:cNvPr id="8" name="ZoneTexte 7">
          <a:extLst>
            <a:ext uri="{FF2B5EF4-FFF2-40B4-BE49-F238E27FC236}">
              <a16:creationId xmlns:a16="http://schemas.microsoft.com/office/drawing/2014/main" id="{F955B5D8-E599-4C3C-A644-F886C4BD5CC5}"/>
            </a:ext>
          </a:extLst>
        </xdr:cNvPr>
        <xdr:cNvSpPr txBox="1"/>
      </xdr:nvSpPr>
      <xdr:spPr>
        <a:xfrm>
          <a:off x="266700" y="352425"/>
          <a:ext cx="10420350" cy="84666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Trebuchet MS" panose="020B0603020202020204" pitchFamily="34" charset="0"/>
            </a:rPr>
            <a:t>Le graphe</a:t>
          </a:r>
          <a:r>
            <a:rPr lang="fr-FR" sz="1200" baseline="0">
              <a:latin typeface="Trebuchet MS" panose="020B0603020202020204" pitchFamily="34" charset="0"/>
            </a:rPr>
            <a:t> 4 présente, pour la période 2010-2024, l'évolution - tendanciellement orientée à la baisse - des surfaces viticoles dans les différents départements concerrnés de la région Pays de la Loire. La source de données utilisée est la SAA (Agreste - statistique agricole annuelle). </a:t>
          </a:r>
        </a:p>
        <a:p>
          <a:r>
            <a:rPr lang="fr-FR" sz="1100" b="0" i="0" baseline="0">
              <a:solidFill>
                <a:schemeClr val="dk1"/>
              </a:solidFill>
              <a:effectLst/>
              <a:latin typeface="Trebuchet MS" panose="020B0603020202020204" pitchFamily="34" charset="0"/>
              <a:ea typeface="+mn-ea"/>
              <a:cs typeface="+mn-cs"/>
            </a:rPr>
            <a:t>A l'échelle régionale, une érosion des surfaces viticoles est constatée. Cette situation résulte avant tout d'une diminution des surfaces en Loire-Atlantique, et dans une moindre mesure en Vendée, alors qu'elles se maintiennent dans le Maine-et-Loire et en Sarthe. </a:t>
          </a:r>
          <a:endParaRPr lang="fr-FR" sz="1200" baseline="0">
            <a:latin typeface="Trebuchet MS" panose="020B0603020202020204" pitchFamily="34" charset="0"/>
          </a:endParaRPr>
        </a:p>
        <a:p>
          <a:endParaRPr lang="fr-FR" sz="900" baseline="0">
            <a:latin typeface="Marianne" panose="02000000000000000000" pitchFamily="50" charset="0"/>
          </a:endParaRP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1</xdr:col>
      <xdr:colOff>0</xdr:colOff>
      <xdr:row>19</xdr:row>
      <xdr:rowOff>0</xdr:rowOff>
    </xdr:from>
    <xdr:ext cx="76200" cy="200025"/>
    <xdr:sp macro="" textlink="">
      <xdr:nvSpPr>
        <xdr:cNvPr id="7169" name="Text Box 1">
          <a:extLst>
            <a:ext uri="{FF2B5EF4-FFF2-40B4-BE49-F238E27FC236}">
              <a16:creationId xmlns:a16="http://schemas.microsoft.com/office/drawing/2014/main" id="{00000000-0008-0000-0600-0000011C0000}"/>
            </a:ext>
          </a:extLst>
        </xdr:cNvPr>
        <xdr:cNvSpPr txBox="1">
          <a:spLocks noChangeArrowheads="1"/>
        </xdr:cNvSpPr>
      </xdr:nvSpPr>
      <xdr:spPr bwMode="auto">
        <a:xfrm>
          <a:off x="209550" y="3171825"/>
          <a:ext cx="76200" cy="20002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3</xdr:col>
      <xdr:colOff>521494</xdr:colOff>
      <xdr:row>23</xdr:row>
      <xdr:rowOff>130968</xdr:rowOff>
    </xdr:from>
    <xdr:to>
      <xdr:col>8</xdr:col>
      <xdr:colOff>535781</xdr:colOff>
      <xdr:row>42</xdr:row>
      <xdr:rowOff>11906</xdr:rowOff>
    </xdr:to>
    <xdr:graphicFrame macro="">
      <xdr:nvGraphicFramePr>
        <xdr:cNvPr id="7175" name="Graphique 7">
          <a:extLst>
            <a:ext uri="{FF2B5EF4-FFF2-40B4-BE49-F238E27FC236}">
              <a16:creationId xmlns:a16="http://schemas.microsoft.com/office/drawing/2014/main" id="{00000000-0008-0000-0600-000007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864394</xdr:colOff>
      <xdr:row>58</xdr:row>
      <xdr:rowOff>50008</xdr:rowOff>
    </xdr:from>
    <xdr:to>
      <xdr:col>12</xdr:col>
      <xdr:colOff>226219</xdr:colOff>
      <xdr:row>77</xdr:row>
      <xdr:rowOff>166687</xdr:rowOff>
    </xdr:to>
    <xdr:graphicFrame macro="">
      <xdr:nvGraphicFramePr>
        <xdr:cNvPr id="7176" name="Graphique 8">
          <a:extLst>
            <a:ext uri="{FF2B5EF4-FFF2-40B4-BE49-F238E27FC236}">
              <a16:creationId xmlns:a16="http://schemas.microsoft.com/office/drawing/2014/main" id="{00000000-0008-0000-0600-000008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54</xdr:row>
      <xdr:rowOff>0</xdr:rowOff>
    </xdr:from>
    <xdr:to>
      <xdr:col>1</xdr:col>
      <xdr:colOff>0</xdr:colOff>
      <xdr:row>54</xdr:row>
      <xdr:rowOff>0</xdr:rowOff>
    </xdr:to>
    <xdr:sp macro="" textlink="">
      <xdr:nvSpPr>
        <xdr:cNvPr id="7179" name="Line 11">
          <a:extLst>
            <a:ext uri="{FF2B5EF4-FFF2-40B4-BE49-F238E27FC236}">
              <a16:creationId xmlns:a16="http://schemas.microsoft.com/office/drawing/2014/main" id="{00000000-0008-0000-0600-00000B1C0000}"/>
            </a:ext>
          </a:extLst>
        </xdr:cNvPr>
        <xdr:cNvSpPr>
          <a:spLocks noChangeShapeType="1"/>
        </xdr:cNvSpPr>
      </xdr:nvSpPr>
      <xdr:spPr bwMode="auto">
        <a:xfrm flipV="1">
          <a:off x="209550" y="12906375"/>
          <a:ext cx="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oneCellAnchor>
    <xdr:from>
      <xdr:col>8</xdr:col>
      <xdr:colOff>1092995</xdr:colOff>
      <xdr:row>24</xdr:row>
      <xdr:rowOff>176214</xdr:rowOff>
    </xdr:from>
    <xdr:ext cx="1372042" cy="196336"/>
    <xdr:sp macro="" textlink="">
      <xdr:nvSpPr>
        <xdr:cNvPr id="7181" name="Text Box 13">
          <a:extLst>
            <a:ext uri="{FF2B5EF4-FFF2-40B4-BE49-F238E27FC236}">
              <a16:creationId xmlns:a16="http://schemas.microsoft.com/office/drawing/2014/main" id="{00000000-0008-0000-0600-00000D1C0000}"/>
            </a:ext>
          </a:extLst>
        </xdr:cNvPr>
        <xdr:cNvSpPr txBox="1">
          <a:spLocks noChangeArrowheads="1"/>
        </xdr:cNvSpPr>
      </xdr:nvSpPr>
      <xdr:spPr bwMode="auto">
        <a:xfrm>
          <a:off x="9248776" y="5641183"/>
          <a:ext cx="1372042" cy="196336"/>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27432" tIns="32004" rIns="0" bIns="0" anchor="t" upright="1">
          <a:spAutoFit/>
        </a:bodyPr>
        <a:lstStyle/>
        <a:p>
          <a:pPr algn="l" rtl="0">
            <a:defRPr sz="1000"/>
          </a:pPr>
          <a:r>
            <a:rPr lang="fr-FR" sz="1050" b="0"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rPr>
            <a:t>Source : Agreste-SAA</a:t>
          </a:r>
        </a:p>
      </xdr:txBody>
    </xdr:sp>
    <xdr:clientData/>
  </xdr:oneCellAnchor>
  <xdr:twoCellAnchor editAs="oneCell">
    <xdr:from>
      <xdr:col>12</xdr:col>
      <xdr:colOff>646907</xdr:colOff>
      <xdr:row>68</xdr:row>
      <xdr:rowOff>107156</xdr:rowOff>
    </xdr:from>
    <xdr:to>
      <xdr:col>15</xdr:col>
      <xdr:colOff>132557</xdr:colOff>
      <xdr:row>69</xdr:row>
      <xdr:rowOff>173831</xdr:rowOff>
    </xdr:to>
    <xdr:sp macro="" textlink="">
      <xdr:nvSpPr>
        <xdr:cNvPr id="7182" name="Text Box 14">
          <a:extLst>
            <a:ext uri="{FF2B5EF4-FFF2-40B4-BE49-F238E27FC236}">
              <a16:creationId xmlns:a16="http://schemas.microsoft.com/office/drawing/2014/main" id="{00000000-0008-0000-0600-00000E1C0000}"/>
            </a:ext>
          </a:extLst>
        </xdr:cNvPr>
        <xdr:cNvSpPr txBox="1">
          <a:spLocks noChangeArrowheads="1"/>
        </xdr:cNvSpPr>
      </xdr:nvSpPr>
      <xdr:spPr bwMode="auto">
        <a:xfrm>
          <a:off x="12775407" y="14754489"/>
          <a:ext cx="1827742"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6576" rIns="0" bIns="0" anchor="t" upright="1"/>
        <a:lstStyle/>
        <a:p>
          <a:pPr algn="l" rtl="0">
            <a:defRPr sz="1000"/>
          </a:pPr>
          <a:r>
            <a:rPr lang="fr-FR" sz="1000" b="0" i="1" u="none" strike="noStrike" baseline="0">
              <a:solidFill>
                <a:srgbClr val="000000"/>
              </a:solidFill>
              <a:latin typeface="Marianne" panose="02000000000000000000" pitchFamily="50" charset="0"/>
            </a:rPr>
            <a:t>Source : Agreste-SAA</a:t>
          </a:r>
        </a:p>
      </xdr:txBody>
    </xdr:sp>
    <xdr:clientData/>
  </xdr:twoCellAnchor>
  <xdr:twoCellAnchor>
    <xdr:from>
      <xdr:col>1</xdr:col>
      <xdr:colOff>28575</xdr:colOff>
      <xdr:row>5</xdr:row>
      <xdr:rowOff>127000</xdr:rowOff>
    </xdr:from>
    <xdr:to>
      <xdr:col>3</xdr:col>
      <xdr:colOff>1270000</xdr:colOff>
      <xdr:row>16</xdr:row>
      <xdr:rowOff>116417</xdr:rowOff>
    </xdr:to>
    <xdr:sp macro="" textlink="">
      <xdr:nvSpPr>
        <xdr:cNvPr id="8" name="ZoneTexte 7">
          <a:extLst>
            <a:ext uri="{FF2B5EF4-FFF2-40B4-BE49-F238E27FC236}">
              <a16:creationId xmlns:a16="http://schemas.microsoft.com/office/drawing/2014/main" id="{856D4C17-41B3-4B5E-803F-BD93204D0F5B}"/>
            </a:ext>
          </a:extLst>
        </xdr:cNvPr>
        <xdr:cNvSpPr txBox="1"/>
      </xdr:nvSpPr>
      <xdr:spPr>
        <a:xfrm>
          <a:off x="240242" y="1576917"/>
          <a:ext cx="4649258" cy="23177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050">
              <a:latin typeface="Trebuchet MS" panose="020B0603020202020204" pitchFamily="34" charset="0"/>
            </a:rPr>
            <a:t>Les graphes 5 et 6</a:t>
          </a:r>
          <a:r>
            <a:rPr lang="fr-FR" sz="1050" baseline="0">
              <a:latin typeface="Trebuchet MS" panose="020B0603020202020204" pitchFamily="34" charset="0"/>
            </a:rPr>
            <a:t> présentent, pour la période 2010-2024, l'évolution annuelle de la production régionale de vins, selon leur couleur (graphe 5 : vins blancs ou vins rouges-rosés) et leur classement (graphe 6 : AOP, IGP, VSIG). La source de données utilisée est la SAA (Agreste - statistique agricole annuelle). </a:t>
          </a:r>
        </a:p>
        <a:p>
          <a:endParaRPr lang="fr-FR" sz="1050" b="0" i="0" baseline="0">
            <a:solidFill>
              <a:schemeClr val="dk1"/>
            </a:solidFill>
            <a:effectLst/>
            <a:latin typeface="Trebuchet MS" panose="020B0603020202020204" pitchFamily="34" charset="0"/>
            <a:ea typeface="+mn-ea"/>
            <a:cs typeface="+mn-cs"/>
          </a:endParaRPr>
        </a:p>
        <a:p>
          <a:r>
            <a:rPr lang="fr-FR" sz="1050" b="0" i="0" baseline="0">
              <a:solidFill>
                <a:schemeClr val="dk1"/>
              </a:solidFill>
              <a:effectLst/>
              <a:latin typeface="Trebuchet MS" panose="020B0603020202020204" pitchFamily="34" charset="0"/>
              <a:ea typeface="+mn-ea"/>
              <a:cs typeface="+mn-cs"/>
            </a:rPr>
            <a:t>En pays nantais, les vins blancs dominent très nettement (près de 80 % des volume). En Anjou-Saumur, les vins rosés et rouges représentent 60 % des volumes produits en 2024, aux côtés des vins blancs. Pour la production régionale dans son ensemble, les vins blancs d'une part et les vins rouges-rosés d'autre part représentent la moitié de la production chacun. Selon les années, de 75 % à 81 % des volumes vinicoles régionaux bénéficient d'une appellation d'origine protégée (AOP).  </a:t>
          </a:r>
          <a:endParaRPr lang="fr-FR" sz="1050" baseline="0">
            <a:latin typeface="Trebuchet MS" panose="020B0603020202020204" pitchFamily="34" charset="0"/>
          </a:endParaRPr>
        </a:p>
        <a:p>
          <a:endParaRPr lang="fr-FR" sz="900" baseline="0">
            <a:latin typeface="Marianne" panose="02000000000000000000" pitchFamily="50"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274184</xdr:colOff>
      <xdr:row>3</xdr:row>
      <xdr:rowOff>100049</xdr:rowOff>
    </xdr:from>
    <xdr:to>
      <xdr:col>19</xdr:col>
      <xdr:colOff>232834</xdr:colOff>
      <xdr:row>22</xdr:row>
      <xdr:rowOff>179918</xdr:rowOff>
    </xdr:to>
    <xdr:graphicFrame macro="">
      <xdr:nvGraphicFramePr>
        <xdr:cNvPr id="15361" name="Graphique 1">
          <a:extLst>
            <a:ext uri="{FF2B5EF4-FFF2-40B4-BE49-F238E27FC236}">
              <a16:creationId xmlns:a16="http://schemas.microsoft.com/office/drawing/2014/main" id="{00000000-0008-0000-0700-000001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105833</xdr:colOff>
      <xdr:row>20</xdr:row>
      <xdr:rowOff>190499</xdr:rowOff>
    </xdr:from>
    <xdr:to>
      <xdr:col>14</xdr:col>
      <xdr:colOff>27740</xdr:colOff>
      <xdr:row>22</xdr:row>
      <xdr:rowOff>12931</xdr:rowOff>
    </xdr:to>
    <xdr:sp macro="" textlink="">
      <xdr:nvSpPr>
        <xdr:cNvPr id="5" name="Text Box 3">
          <a:extLst>
            <a:ext uri="{FF2B5EF4-FFF2-40B4-BE49-F238E27FC236}">
              <a16:creationId xmlns:a16="http://schemas.microsoft.com/office/drawing/2014/main" id="{00000000-0008-0000-0700-000005000000}"/>
            </a:ext>
          </a:extLst>
        </xdr:cNvPr>
        <xdr:cNvSpPr txBox="1">
          <a:spLocks noChangeArrowheads="1"/>
        </xdr:cNvSpPr>
      </xdr:nvSpPr>
      <xdr:spPr bwMode="auto">
        <a:xfrm>
          <a:off x="7895166" y="4328582"/>
          <a:ext cx="1445907" cy="203432"/>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2004" rIns="0" bIns="0" anchor="t" upright="1">
          <a:noAutofit/>
        </a:bodyPr>
        <a:lstStyle/>
        <a:p>
          <a:pPr algn="l" rtl="0">
            <a:defRPr sz="1000"/>
          </a:pPr>
          <a:r>
            <a:rPr lang="fr-FR" sz="900" b="0"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rPr>
            <a:t>Source : Agreste-INSEE</a:t>
          </a:r>
        </a:p>
      </xdr:txBody>
    </xdr:sp>
    <xdr:clientData/>
  </xdr:twoCellAnchor>
  <xdr:twoCellAnchor>
    <xdr:from>
      <xdr:col>23</xdr:col>
      <xdr:colOff>0</xdr:colOff>
      <xdr:row>2</xdr:row>
      <xdr:rowOff>0</xdr:rowOff>
    </xdr:from>
    <xdr:to>
      <xdr:col>31</xdr:col>
      <xdr:colOff>304800</xdr:colOff>
      <xdr:row>12</xdr:row>
      <xdr:rowOff>142875</xdr:rowOff>
    </xdr:to>
    <xdr:sp macro="" textlink="">
      <xdr:nvSpPr>
        <xdr:cNvPr id="4" name="ZoneTexte 3">
          <a:extLst>
            <a:ext uri="{FF2B5EF4-FFF2-40B4-BE49-F238E27FC236}">
              <a16:creationId xmlns:a16="http://schemas.microsoft.com/office/drawing/2014/main" id="{CA6A9939-D8C3-4A1D-9B8F-C3B45C97EF51}"/>
            </a:ext>
          </a:extLst>
        </xdr:cNvPr>
        <xdr:cNvSpPr txBox="1"/>
      </xdr:nvSpPr>
      <xdr:spPr>
        <a:xfrm>
          <a:off x="12744450" y="381000"/>
          <a:ext cx="3352800" cy="2371725"/>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200">
              <a:latin typeface="Trebuchet MS" panose="020B0603020202020204" pitchFamily="34" charset="0"/>
            </a:rPr>
            <a:t>Le graphe</a:t>
          </a:r>
          <a:r>
            <a:rPr lang="fr-FR" sz="1200" baseline="0">
              <a:latin typeface="Trebuchet MS" panose="020B0603020202020204" pitchFamily="34" charset="0"/>
            </a:rPr>
            <a:t> 7 présente l'évolution comparée des indices IPAMPA (indice général du prix des produits intrants) et IPPAP (prix proposés à la production pour les vins IGP et AOP). </a:t>
          </a:r>
        </a:p>
        <a:p>
          <a:r>
            <a:rPr lang="fr-FR" sz="1200" baseline="0">
              <a:latin typeface="Trebuchet MS" panose="020B0603020202020204" pitchFamily="34" charset="0"/>
            </a:rPr>
            <a:t>Une forte envolée des prix est constatée en 2021 et 2022 avant une baisse partielle des prix des intrants (à partir de fin 2022). Les prix à la production connaissent également un repli </a:t>
          </a:r>
          <a:r>
            <a:rPr lang="fr-FR" sz="1200" baseline="0">
              <a:solidFill>
                <a:schemeClr val="dk1"/>
              </a:solidFill>
              <a:effectLst/>
              <a:latin typeface="Trebuchet MS" panose="020B0603020202020204" pitchFamily="34" charset="0"/>
              <a:ea typeface="+mn-ea"/>
              <a:cs typeface="+mn-cs"/>
            </a:rPr>
            <a:t>(à partir de la mi-2022), plus marqué pour les vins AOP</a:t>
          </a:r>
          <a:r>
            <a:rPr lang="fr-FR" sz="1200" baseline="0">
              <a:latin typeface="Trebuchet MS" panose="020B0603020202020204" pitchFamily="34" charset="0"/>
            </a:rPr>
            <a:t>. Les données présentées (source Agreste-INSEE) couvrent la période 2020-2024.</a:t>
          </a:r>
        </a:p>
        <a:p>
          <a:endParaRPr lang="fr-FR" sz="1050" baseline="0">
            <a:latin typeface="Marianne" panose="02000000000000000000" pitchFamily="50"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584057</xdr:colOff>
      <xdr:row>3</xdr:row>
      <xdr:rowOff>142442</xdr:rowOff>
    </xdr:from>
    <xdr:to>
      <xdr:col>5</xdr:col>
      <xdr:colOff>303069</xdr:colOff>
      <xdr:row>26</xdr:row>
      <xdr:rowOff>140710</xdr:rowOff>
    </xdr:to>
    <xdr:graphicFrame macro="">
      <xdr:nvGraphicFramePr>
        <xdr:cNvPr id="1026" name="Graphique 2">
          <a:extLst>
            <a:ext uri="{FF2B5EF4-FFF2-40B4-BE49-F238E27FC236}">
              <a16:creationId xmlns:a16="http://schemas.microsoft.com/office/drawing/2014/main" id="{00000000-0008-0000-0800-000002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5</xdr:col>
      <xdr:colOff>201754</xdr:colOff>
      <xdr:row>4</xdr:row>
      <xdr:rowOff>29008</xdr:rowOff>
    </xdr:from>
    <xdr:ext cx="4352666" cy="191719"/>
    <xdr:sp macro="" textlink="">
      <xdr:nvSpPr>
        <xdr:cNvPr id="1030" name="Text Box 6">
          <a:extLst>
            <a:ext uri="{FF2B5EF4-FFF2-40B4-BE49-F238E27FC236}">
              <a16:creationId xmlns:a16="http://schemas.microsoft.com/office/drawing/2014/main" id="{00000000-0008-0000-0800-000006040000}"/>
            </a:ext>
          </a:extLst>
        </xdr:cNvPr>
        <xdr:cNvSpPr txBox="1">
          <a:spLocks noChangeArrowheads="1"/>
        </xdr:cNvSpPr>
      </xdr:nvSpPr>
      <xdr:spPr bwMode="auto">
        <a:xfrm>
          <a:off x="6089936" y="873269"/>
          <a:ext cx="4352666" cy="191719"/>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27432" rIns="0" bIns="0" anchor="t" upright="1">
          <a:spAutoFit/>
        </a:bodyPr>
        <a:lstStyle/>
        <a:p>
          <a:pPr algn="l" rtl="0">
            <a:defRPr sz="1000"/>
          </a:pPr>
          <a:r>
            <a:rPr lang="fr-FR" sz="1050" b="0"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rPr>
            <a:t>Source : Agreste - MAASA/SSP - RICA Pays de la Loire - séries longues</a:t>
          </a:r>
        </a:p>
      </xdr:txBody>
    </xdr:sp>
    <xdr:clientData/>
  </xdr:oneCellAnchor>
  <xdr:twoCellAnchor>
    <xdr:from>
      <xdr:col>5</xdr:col>
      <xdr:colOff>199160</xdr:colOff>
      <xdr:row>72</xdr:row>
      <xdr:rowOff>110403</xdr:rowOff>
    </xdr:from>
    <xdr:to>
      <xdr:col>17</xdr:col>
      <xdr:colOff>292244</xdr:colOff>
      <xdr:row>90</xdr:row>
      <xdr:rowOff>53253</xdr:rowOff>
    </xdr:to>
    <xdr:graphicFrame macro="">
      <xdr:nvGraphicFramePr>
        <xdr:cNvPr id="1054" name="Graphique 30">
          <a:extLst>
            <a:ext uri="{FF2B5EF4-FFF2-40B4-BE49-F238E27FC236}">
              <a16:creationId xmlns:a16="http://schemas.microsoft.com/office/drawing/2014/main" id="{00000000-0008-0000-0800-00001E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10</xdr:col>
      <xdr:colOff>28144</xdr:colOff>
      <xdr:row>92</xdr:row>
      <xdr:rowOff>18184</xdr:rowOff>
    </xdr:from>
    <xdr:ext cx="2298706" cy="193130"/>
    <xdr:sp macro="" textlink="">
      <xdr:nvSpPr>
        <xdr:cNvPr id="1055" name="Text Box 31">
          <a:extLst>
            <a:ext uri="{FF2B5EF4-FFF2-40B4-BE49-F238E27FC236}">
              <a16:creationId xmlns:a16="http://schemas.microsoft.com/office/drawing/2014/main" id="{00000000-0008-0000-0800-00001F040000}"/>
            </a:ext>
          </a:extLst>
        </xdr:cNvPr>
        <xdr:cNvSpPr txBox="1">
          <a:spLocks noChangeArrowheads="1"/>
        </xdr:cNvSpPr>
      </xdr:nvSpPr>
      <xdr:spPr bwMode="auto">
        <a:xfrm>
          <a:off x="8514053" y="18451224"/>
          <a:ext cx="2298706" cy="193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6576" rIns="0" bIns="0" anchor="t" upright="1">
          <a:spAutoFit/>
        </a:bodyPr>
        <a:lstStyle/>
        <a:p>
          <a:pPr algn="l" rtl="0">
            <a:defRPr sz="1000"/>
          </a:pPr>
          <a:r>
            <a:rPr lang="fr-FR" sz="1000" b="0"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rPr>
            <a:t>Source : RICA 2023 - Pays de la Loire</a:t>
          </a:r>
        </a:p>
      </xdr:txBody>
    </xdr:sp>
    <xdr:clientData/>
  </xdr:oneCellAnchor>
  <xdr:oneCellAnchor>
    <xdr:from>
      <xdr:col>6</xdr:col>
      <xdr:colOff>456334</xdr:colOff>
      <xdr:row>90</xdr:row>
      <xdr:rowOff>122526</xdr:rowOff>
    </xdr:from>
    <xdr:ext cx="6037166" cy="193130"/>
    <xdr:sp macro="" textlink="">
      <xdr:nvSpPr>
        <xdr:cNvPr id="1056" name="Text Box 32">
          <a:extLst>
            <a:ext uri="{FF2B5EF4-FFF2-40B4-BE49-F238E27FC236}">
              <a16:creationId xmlns:a16="http://schemas.microsoft.com/office/drawing/2014/main" id="{00000000-0008-0000-0800-000020040000}"/>
            </a:ext>
          </a:extLst>
        </xdr:cNvPr>
        <xdr:cNvSpPr txBox="1">
          <a:spLocks noChangeArrowheads="1"/>
        </xdr:cNvSpPr>
      </xdr:nvSpPr>
      <xdr:spPr bwMode="auto">
        <a:xfrm>
          <a:off x="6864061" y="18165907"/>
          <a:ext cx="6037166" cy="19313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wrap="none" lIns="18288" tIns="36576" rIns="0" bIns="0" anchor="t" upright="1">
          <a:spAutoFit/>
        </a:bodyPr>
        <a:lstStyle/>
        <a:p>
          <a:pPr algn="l" rtl="0">
            <a:defRPr sz="1000"/>
          </a:pPr>
          <a:r>
            <a:rPr lang="fr-FR" sz="1000" b="0"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rPr>
            <a:t>Champ : exploitations spécialisées en viticulture en 2023 (OTEX 35),  petites, </a:t>
          </a:r>
          <a:r>
            <a:rPr lang="fr-FR" sz="1000" b="0" i="1" baseline="0">
              <a:effectLst/>
              <a:latin typeface="Marianne" panose="02000000000000000000" pitchFamily="50" charset="0"/>
              <a:ea typeface="Open Sans" panose="020B0606030504020204" pitchFamily="34" charset="0"/>
              <a:cs typeface="Open Sans" panose="020B0606030504020204" pitchFamily="34" charset="0"/>
            </a:rPr>
            <a:t>moyennes ou grandes</a:t>
          </a:r>
          <a:endParaRPr lang="fr-FR" sz="1000" b="0" i="1" u="none" strike="noStrike" baseline="0">
            <a:solidFill>
              <a:srgbClr val="000000"/>
            </a:solidFill>
            <a:latin typeface="Marianne" panose="02000000000000000000" pitchFamily="50" charset="0"/>
            <a:ea typeface="Open Sans" panose="020B0606030504020204" pitchFamily="34" charset="0"/>
            <a:cs typeface="Open Sans" panose="020B0606030504020204" pitchFamily="34" charset="0"/>
          </a:endParaRPr>
        </a:p>
      </xdr:txBody>
    </xdr:sp>
    <xdr:clientData/>
  </xdr:oneCellAnchor>
  <xdr:twoCellAnchor>
    <xdr:from>
      <xdr:col>1</xdr:col>
      <xdr:colOff>2153947</xdr:colOff>
      <xdr:row>7</xdr:row>
      <xdr:rowOff>140712</xdr:rowOff>
    </xdr:from>
    <xdr:to>
      <xdr:col>3</xdr:col>
      <xdr:colOff>140711</xdr:colOff>
      <xdr:row>9</xdr:row>
      <xdr:rowOff>119064</xdr:rowOff>
    </xdr:to>
    <xdr:sp macro="" textlink="">
      <xdr:nvSpPr>
        <xdr:cNvPr id="2" name="ZoneTexte 1">
          <a:extLst>
            <a:ext uri="{FF2B5EF4-FFF2-40B4-BE49-F238E27FC236}">
              <a16:creationId xmlns:a16="http://schemas.microsoft.com/office/drawing/2014/main" id="{00000000-0008-0000-0800-000002000000}"/>
            </a:ext>
          </a:extLst>
        </xdr:cNvPr>
        <xdr:cNvSpPr txBox="1"/>
      </xdr:nvSpPr>
      <xdr:spPr>
        <a:xfrm>
          <a:off x="2348777" y="1569462"/>
          <a:ext cx="2597729" cy="368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0000FF"/>
              </a:solidFill>
              <a:latin typeface="Marianne" panose="02000000000000000000" pitchFamily="50" charset="0"/>
              <a:ea typeface="Open Sans" panose="020B0606030504020204" pitchFamily="34" charset="0"/>
              <a:cs typeface="Open Sans" panose="020B0606030504020204" pitchFamily="34" charset="0"/>
            </a:rPr>
            <a:t>Production brute y c. subventions</a:t>
          </a:r>
        </a:p>
      </xdr:txBody>
    </xdr:sp>
    <xdr:clientData/>
  </xdr:twoCellAnchor>
  <xdr:twoCellAnchor>
    <xdr:from>
      <xdr:col>1</xdr:col>
      <xdr:colOff>2533649</xdr:colOff>
      <xdr:row>9</xdr:row>
      <xdr:rowOff>130752</xdr:rowOff>
    </xdr:from>
    <xdr:to>
      <xdr:col>3</xdr:col>
      <xdr:colOff>487940</xdr:colOff>
      <xdr:row>11</xdr:row>
      <xdr:rowOff>109103</xdr:rowOff>
    </xdr:to>
    <xdr:sp macro="" textlink="">
      <xdr:nvSpPr>
        <xdr:cNvPr id="8" name="ZoneTexte 7">
          <a:extLst>
            <a:ext uri="{FF2B5EF4-FFF2-40B4-BE49-F238E27FC236}">
              <a16:creationId xmlns:a16="http://schemas.microsoft.com/office/drawing/2014/main" id="{00000000-0008-0000-0800-000008000000}"/>
            </a:ext>
          </a:extLst>
        </xdr:cNvPr>
        <xdr:cNvSpPr txBox="1"/>
      </xdr:nvSpPr>
      <xdr:spPr>
        <a:xfrm>
          <a:off x="2728479" y="1656917"/>
          <a:ext cx="2565256" cy="3030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990099"/>
              </a:solidFill>
              <a:latin typeface="Open Sans" panose="020B0606030504020204" pitchFamily="34" charset="0"/>
              <a:ea typeface="Open Sans" panose="020B0606030504020204" pitchFamily="34" charset="0"/>
              <a:cs typeface="Open Sans" panose="020B0606030504020204" pitchFamily="34" charset="0"/>
            </a:rPr>
            <a:t>Production de</a:t>
          </a:r>
          <a:r>
            <a:rPr lang="fr-FR" sz="1100" b="1" baseline="0">
              <a:solidFill>
                <a:srgbClr val="990099"/>
              </a:solidFill>
              <a:latin typeface="Open Sans" panose="020B0606030504020204" pitchFamily="34" charset="0"/>
              <a:ea typeface="Open Sans" panose="020B0606030504020204" pitchFamily="34" charset="0"/>
              <a:cs typeface="Open Sans" panose="020B0606030504020204" pitchFamily="34" charset="0"/>
            </a:rPr>
            <a:t> l'exercice</a:t>
          </a:r>
          <a:endParaRPr lang="fr-FR" sz="1100" b="1">
            <a:solidFill>
              <a:srgbClr val="990099"/>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3820824</xdr:colOff>
      <xdr:row>14</xdr:row>
      <xdr:rowOff>184004</xdr:rowOff>
    </xdr:from>
    <xdr:to>
      <xdr:col>4</xdr:col>
      <xdr:colOff>32471</xdr:colOff>
      <xdr:row>16</xdr:row>
      <xdr:rowOff>162358</xdr:rowOff>
    </xdr:to>
    <xdr:sp macro="" textlink="">
      <xdr:nvSpPr>
        <xdr:cNvPr id="9" name="ZoneTexte 8">
          <a:extLst>
            <a:ext uri="{FF2B5EF4-FFF2-40B4-BE49-F238E27FC236}">
              <a16:creationId xmlns:a16="http://schemas.microsoft.com/office/drawing/2014/main" id="{00000000-0008-0000-0800-000009000000}"/>
            </a:ext>
          </a:extLst>
        </xdr:cNvPr>
        <xdr:cNvSpPr txBox="1"/>
      </xdr:nvSpPr>
      <xdr:spPr>
        <a:xfrm>
          <a:off x="4015654" y="2976561"/>
          <a:ext cx="1385453" cy="368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008000"/>
              </a:solidFill>
              <a:latin typeface="Open Sans" panose="020B0606030504020204" pitchFamily="34" charset="0"/>
              <a:ea typeface="Open Sans" panose="020B0606030504020204" pitchFamily="34" charset="0"/>
              <a:cs typeface="Open Sans" panose="020B0606030504020204" pitchFamily="34" charset="0"/>
            </a:rPr>
            <a:t>Valeur ajoutée</a:t>
          </a:r>
        </a:p>
      </xdr:txBody>
    </xdr:sp>
    <xdr:clientData/>
  </xdr:twoCellAnchor>
  <xdr:twoCellAnchor>
    <xdr:from>
      <xdr:col>1</xdr:col>
      <xdr:colOff>2918980</xdr:colOff>
      <xdr:row>16</xdr:row>
      <xdr:rowOff>173180</xdr:rowOff>
    </xdr:from>
    <xdr:to>
      <xdr:col>4</xdr:col>
      <xdr:colOff>357188</xdr:colOff>
      <xdr:row>18</xdr:row>
      <xdr:rowOff>151533</xdr:rowOff>
    </xdr:to>
    <xdr:sp macro="" textlink="">
      <xdr:nvSpPr>
        <xdr:cNvPr id="10" name="ZoneTexte 9">
          <a:extLst>
            <a:ext uri="{FF2B5EF4-FFF2-40B4-BE49-F238E27FC236}">
              <a16:creationId xmlns:a16="http://schemas.microsoft.com/office/drawing/2014/main" id="{00000000-0008-0000-0800-00000A000000}"/>
            </a:ext>
          </a:extLst>
        </xdr:cNvPr>
        <xdr:cNvSpPr txBox="1"/>
      </xdr:nvSpPr>
      <xdr:spPr>
        <a:xfrm>
          <a:off x="3113810" y="3355396"/>
          <a:ext cx="2612014" cy="3680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800000"/>
              </a:solidFill>
              <a:latin typeface="Open Sans" panose="020B0606030504020204" pitchFamily="34" charset="0"/>
              <a:ea typeface="Open Sans" panose="020B0606030504020204" pitchFamily="34" charset="0"/>
              <a:cs typeface="Open Sans" panose="020B0606030504020204" pitchFamily="34" charset="0"/>
            </a:rPr>
            <a:t>Excédent</a:t>
          </a:r>
          <a:r>
            <a:rPr lang="fr-FR" sz="1100" b="1" baseline="0">
              <a:solidFill>
                <a:srgbClr val="800000"/>
              </a:solidFill>
              <a:latin typeface="Open Sans" panose="020B0606030504020204" pitchFamily="34" charset="0"/>
              <a:ea typeface="Open Sans" panose="020B0606030504020204" pitchFamily="34" charset="0"/>
              <a:cs typeface="Open Sans" panose="020B0606030504020204" pitchFamily="34" charset="0"/>
            </a:rPr>
            <a:t> brut d'exploitation</a:t>
          </a:r>
          <a:endParaRPr lang="fr-FR" sz="1100" b="1">
            <a:solidFill>
              <a:srgbClr val="800000"/>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1</xdr:col>
      <xdr:colOff>2511139</xdr:colOff>
      <xdr:row>13</xdr:row>
      <xdr:rowOff>54118</xdr:rowOff>
    </xdr:from>
    <xdr:to>
      <xdr:col>2</xdr:col>
      <xdr:colOff>86594</xdr:colOff>
      <xdr:row>15</xdr:row>
      <xdr:rowOff>32470</xdr:rowOff>
    </xdr:to>
    <xdr:sp macro="" textlink="">
      <xdr:nvSpPr>
        <xdr:cNvPr id="11" name="ZoneTexte 10">
          <a:extLst>
            <a:ext uri="{FF2B5EF4-FFF2-40B4-BE49-F238E27FC236}">
              <a16:creationId xmlns:a16="http://schemas.microsoft.com/office/drawing/2014/main" id="{00000000-0008-0000-0800-00000B000000}"/>
            </a:ext>
          </a:extLst>
        </xdr:cNvPr>
        <xdr:cNvSpPr txBox="1"/>
      </xdr:nvSpPr>
      <xdr:spPr>
        <a:xfrm>
          <a:off x="2705969" y="2651845"/>
          <a:ext cx="1666875" cy="3680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b="1">
              <a:solidFill>
                <a:srgbClr val="FF0000"/>
              </a:solidFill>
              <a:latin typeface="Open Sans" panose="020B0606030504020204" pitchFamily="34" charset="0"/>
              <a:ea typeface="Open Sans" panose="020B0606030504020204" pitchFamily="34" charset="0"/>
              <a:cs typeface="Open Sans" panose="020B0606030504020204" pitchFamily="34" charset="0"/>
            </a:rPr>
            <a:t>RCAI</a:t>
          </a:r>
          <a:r>
            <a:rPr lang="fr-FR" sz="1100" b="1" baseline="0">
              <a:solidFill>
                <a:srgbClr val="FF0000"/>
              </a:solidFill>
              <a:latin typeface="Open Sans" panose="020B0606030504020204" pitchFamily="34" charset="0"/>
              <a:ea typeface="Open Sans" panose="020B0606030504020204" pitchFamily="34" charset="0"/>
              <a:cs typeface="Open Sans" panose="020B0606030504020204" pitchFamily="34" charset="0"/>
            </a:rPr>
            <a:t> par UTANS</a:t>
          </a:r>
          <a:endParaRPr lang="fr-FR" sz="1100" b="1">
            <a:solidFill>
              <a:srgbClr val="FF0000"/>
            </a:solidFill>
            <a:latin typeface="Open Sans" panose="020B0606030504020204" pitchFamily="34" charset="0"/>
            <a:ea typeface="Open Sans" panose="020B0606030504020204" pitchFamily="34" charset="0"/>
            <a:cs typeface="Open Sans" panose="020B0606030504020204" pitchFamily="34" charset="0"/>
          </a:endParaRPr>
        </a:p>
      </xdr:txBody>
    </xdr:sp>
    <xdr:clientData/>
  </xdr:twoCellAnchor>
  <xdr:twoCellAnchor>
    <xdr:from>
      <xdr:col>8</xdr:col>
      <xdr:colOff>19049</xdr:colOff>
      <xdr:row>11</xdr:row>
      <xdr:rowOff>19050</xdr:rowOff>
    </xdr:from>
    <xdr:to>
      <xdr:col>18</xdr:col>
      <xdr:colOff>552449</xdr:colOff>
      <xdr:row>19</xdr:row>
      <xdr:rowOff>171449</xdr:rowOff>
    </xdr:to>
    <xdr:sp macro="" textlink="">
      <xdr:nvSpPr>
        <xdr:cNvPr id="12" name="ZoneTexte 11">
          <a:extLst>
            <a:ext uri="{FF2B5EF4-FFF2-40B4-BE49-F238E27FC236}">
              <a16:creationId xmlns:a16="http://schemas.microsoft.com/office/drawing/2014/main" id="{87F94841-108A-43AD-BCA5-D9D370508E66}"/>
            </a:ext>
          </a:extLst>
        </xdr:cNvPr>
        <xdr:cNvSpPr txBox="1"/>
      </xdr:nvSpPr>
      <xdr:spPr>
        <a:xfrm>
          <a:off x="7429499" y="2190750"/>
          <a:ext cx="5857875" cy="1676399"/>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latin typeface="Marianne" panose="02000000000000000000" pitchFamily="50" charset="0"/>
            </a:rPr>
            <a:t>Le graphe</a:t>
          </a:r>
          <a:r>
            <a:rPr lang="fr-FR" sz="1100" baseline="0">
              <a:latin typeface="Marianne" panose="02000000000000000000" pitchFamily="50" charset="0"/>
            </a:rPr>
            <a:t> 8 présente l'évolution des principaux indicateurs économiques des exploitations des Pays de la Loire spécialisées en viticulture (OTEX 35). Les exercices comptables 2020 à 2023 sont comparés. Les données du réseau comptable RICA ont été mobilisées (source MAASA-SSP-Agreste). </a:t>
          </a:r>
        </a:p>
        <a:p>
          <a:r>
            <a:rPr lang="fr-FR" sz="1100" b="0">
              <a:solidFill>
                <a:schemeClr val="dk1"/>
              </a:solidFill>
              <a:effectLst/>
              <a:latin typeface="Marianne" panose="02000000000000000000" pitchFamily="50" charset="0"/>
              <a:ea typeface="+mn-ea"/>
              <a:cs typeface="+mn-cs"/>
            </a:rPr>
            <a:t>Grâce à de bons</a:t>
          </a:r>
          <a:r>
            <a:rPr lang="fr-FR" sz="1100" b="0" baseline="0">
              <a:solidFill>
                <a:schemeClr val="dk1"/>
              </a:solidFill>
              <a:effectLst/>
              <a:latin typeface="Marianne" panose="02000000000000000000" pitchFamily="50" charset="0"/>
              <a:ea typeface="+mn-ea"/>
              <a:cs typeface="+mn-cs"/>
            </a:rPr>
            <a:t> </a:t>
          </a:r>
          <a:r>
            <a:rPr lang="fr-FR" sz="1100" b="0">
              <a:solidFill>
                <a:schemeClr val="dk1"/>
              </a:solidFill>
              <a:effectLst/>
              <a:latin typeface="Marianne" panose="02000000000000000000" pitchFamily="50" charset="0"/>
              <a:ea typeface="+mn-ea"/>
              <a:cs typeface="+mn-cs"/>
            </a:rPr>
            <a:t>soldes intermédiaires de gestion et malgré une</a:t>
          </a:r>
          <a:r>
            <a:rPr lang="fr-FR" sz="1100" b="0" baseline="0">
              <a:solidFill>
                <a:schemeClr val="dk1"/>
              </a:solidFill>
              <a:effectLst/>
              <a:latin typeface="Marianne" panose="02000000000000000000" pitchFamily="50" charset="0"/>
              <a:ea typeface="+mn-ea"/>
              <a:cs typeface="+mn-cs"/>
            </a:rPr>
            <a:t> progression des charges</a:t>
          </a:r>
          <a:r>
            <a:rPr lang="fr-FR" sz="1100" b="0">
              <a:solidFill>
                <a:schemeClr val="dk1"/>
              </a:solidFill>
              <a:effectLst/>
              <a:latin typeface="Marianne" panose="02000000000000000000" pitchFamily="50" charset="0"/>
              <a:ea typeface="+mn-ea"/>
              <a:cs typeface="+mn-cs"/>
            </a:rPr>
            <a:t>, le RCAI (résultat courant avant impôts et cotisations sociales), se stabilise en 2022 et 2023 à près de 65 k€ par ETP non salariée. </a:t>
          </a:r>
          <a:endParaRPr lang="fr-FR" sz="1100" baseline="0">
            <a:latin typeface="Marianne" panose="02000000000000000000" pitchFamily="50" charset="0"/>
          </a:endParaRPr>
        </a:p>
      </xdr:txBody>
    </xdr:sp>
    <xdr:clientData/>
  </xdr:twoCellAnchor>
  <xdr:twoCellAnchor>
    <xdr:from>
      <xdr:col>8</xdr:col>
      <xdr:colOff>371475</xdr:colOff>
      <xdr:row>60</xdr:row>
      <xdr:rowOff>114300</xdr:rowOff>
    </xdr:from>
    <xdr:to>
      <xdr:col>20</xdr:col>
      <xdr:colOff>542925</xdr:colOff>
      <xdr:row>67</xdr:row>
      <xdr:rowOff>171450</xdr:rowOff>
    </xdr:to>
    <xdr:sp macro="" textlink="">
      <xdr:nvSpPr>
        <xdr:cNvPr id="13" name="ZoneTexte 12">
          <a:extLst>
            <a:ext uri="{FF2B5EF4-FFF2-40B4-BE49-F238E27FC236}">
              <a16:creationId xmlns:a16="http://schemas.microsoft.com/office/drawing/2014/main" id="{4D83FEBC-9088-4D4D-8D20-05BDF9B7B449}"/>
            </a:ext>
          </a:extLst>
        </xdr:cNvPr>
        <xdr:cNvSpPr txBox="1"/>
      </xdr:nvSpPr>
      <xdr:spPr>
        <a:xfrm>
          <a:off x="7781925" y="12249150"/>
          <a:ext cx="6600825" cy="139065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fr-FR" sz="1100">
              <a:latin typeface="Marianne" panose="02000000000000000000" pitchFamily="50" charset="0"/>
            </a:rPr>
            <a:t>Le graphe</a:t>
          </a:r>
          <a:r>
            <a:rPr lang="fr-FR" sz="1100" baseline="0">
              <a:latin typeface="Marianne" panose="02000000000000000000" pitchFamily="50" charset="0"/>
            </a:rPr>
            <a:t> 9 présente, pour l'année 2023, la composition des charges des exploitations des Pays de la Loire spécialisées en viticulture (OTEX 35). Les données du réseau comptable RICA ont été mobilisées (source MAASA-SSP-Agreste). Les charges liées aux personnes (salariées et non salariées) représentent près de 24 % de l'ensemble des charges des exploitations viticoles de la région.</a:t>
          </a:r>
        </a:p>
      </xdr:txBody>
    </xdr:sp>
    <xdr:clientData/>
  </xdr:twoCellAnchor>
</xdr:wsDr>
</file>

<file path=xl/drawings/drawing9.xml><?xml version="1.0" encoding="utf-8"?>
<c:userShapes xmlns:c="http://schemas.openxmlformats.org/drawingml/2006/chart">
  <cdr:relSizeAnchor xmlns:cdr="http://schemas.openxmlformats.org/drawingml/2006/chartDrawing">
    <cdr:from>
      <cdr:x>0.60678</cdr:x>
      <cdr:y>0.32494</cdr:y>
    </cdr:from>
    <cdr:to>
      <cdr:x>0.94599</cdr:x>
      <cdr:y>0.38944</cdr:y>
    </cdr:to>
    <cdr:sp macro="" textlink="">
      <cdr:nvSpPr>
        <cdr:cNvPr id="2" name="ZoneTexte 1"/>
        <cdr:cNvSpPr txBox="1"/>
      </cdr:nvSpPr>
      <cdr:spPr>
        <a:xfrm xmlns:a="http://schemas.openxmlformats.org/drawingml/2006/main">
          <a:off x="3284089" y="1233958"/>
          <a:ext cx="1835928" cy="24493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fr-FR" sz="1100" b="1">
              <a:solidFill>
                <a:srgbClr val="FF9933"/>
              </a:solidFill>
              <a:latin typeface="Marianne" panose="02000000000000000000" pitchFamily="50" charset="0"/>
              <a:ea typeface="Open Sans" panose="020B0606030504020204" pitchFamily="34" charset="0"/>
              <a:cs typeface="Open Sans" panose="020B0606030504020204" pitchFamily="34" charset="0"/>
            </a:rPr>
            <a:t>Charges totales</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TUDES/En%20cours/Etudes%20fili&#232;res/Fiches%20fili&#232;res/fiches%20fili&#232;re%20disponibles/VIANDE%20BOVINE/Bilans%20des%20viandes/Tbx%20et%20graphes_bilan%20des%20viande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ETUDES/En%20cours/2010_R&#233;novation%20fiches%20FILIERES/fiches%20fli&#232;res%20r&#233;nov&#233;es/bovins%20viande/actualisation%20r&#233;alis&#233;e%20en%202012/data%20pour%20graph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ommaire"/>
      <sheetName val="HistoViandesTotal"/>
      <sheetName val="GraphViandesTotal"/>
      <sheetName val="Feuil1"/>
      <sheetName val="HistoViandesBovines"/>
      <sheetName val="GraphViandesBovines"/>
      <sheetName val="HistoViandesPorcines"/>
      <sheetName val="GraphViandesPorcines"/>
      <sheetName val="HistoViandesOvinesCaprines"/>
      <sheetName val="GraphViandesOvinsCaprins"/>
      <sheetName val="HistoViandesVolailles"/>
      <sheetName val="GraphViandesVolailles"/>
      <sheetName val="HistoViandesDindes"/>
      <sheetName val="GraphViandesDindes"/>
      <sheetName val="HistoOEUFS"/>
      <sheetName val="GraphOEUFS"/>
    </sheetNames>
    <sheetDataSet>
      <sheetData sheetId="0"/>
      <sheetData sheetId="1">
        <row r="1">
          <cell r="B1" t="str">
            <v>BILAN  :  TOTAL VIANDES</v>
          </cell>
          <cell r="E1" t="str">
            <v>PAYS : FRANCE</v>
          </cell>
        </row>
        <row r="3">
          <cell r="B3" t="str">
            <v>C</v>
          </cell>
        </row>
        <row r="4">
          <cell r="B4" t="str">
            <v>O</v>
          </cell>
          <cell r="C4" t="str">
            <v>Années</v>
          </cell>
          <cell r="D4">
            <v>1996</v>
          </cell>
          <cell r="E4">
            <v>1997</v>
          </cell>
          <cell r="F4">
            <v>1998</v>
          </cell>
          <cell r="G4">
            <v>1999</v>
          </cell>
          <cell r="H4">
            <v>2000</v>
          </cell>
        </row>
        <row r="5">
          <cell r="B5" t="str">
            <v>D</v>
          </cell>
        </row>
        <row r="6">
          <cell r="B6" t="str">
            <v>E</v>
          </cell>
          <cell r="C6" t="str">
            <v>CODE PRODUIT</v>
          </cell>
          <cell r="D6">
            <v>4100</v>
          </cell>
          <cell r="E6">
            <v>4100</v>
          </cell>
          <cell r="F6">
            <v>4100</v>
          </cell>
          <cell r="G6">
            <v>4100</v>
          </cell>
          <cell r="H6">
            <v>4100</v>
          </cell>
        </row>
        <row r="7">
          <cell r="A7" t="str">
            <v>PRODUCTION :</v>
          </cell>
        </row>
        <row r="9">
          <cell r="B9">
            <v>121</v>
          </cell>
          <cell r="C9" t="str">
            <v>ABATTAGES (1 000 têtes)</v>
          </cell>
        </row>
        <row r="10">
          <cell r="B10">
            <v>96</v>
          </cell>
          <cell r="C10" t="str">
            <v>POIDS MOYEN CARCASSE (kg)</v>
          </cell>
        </row>
        <row r="11">
          <cell r="B11">
            <v>12</v>
          </cell>
          <cell r="C11" t="str">
            <v>ABATTAGES (1 000 tec)</v>
          </cell>
          <cell r="D11">
            <v>7090.253751657965</v>
          </cell>
          <cell r="E11">
            <v>7158.7918559763075</v>
          </cell>
          <cell r="F11">
            <v>7205.663370056669</v>
          </cell>
          <cell r="G11">
            <v>7103.9996301213287</v>
          </cell>
          <cell r="H11">
            <v>6977.2312888716815</v>
          </cell>
        </row>
        <row r="12">
          <cell r="A12" t="str">
            <v>BILAN ANIMAUX SUR PIEDS: production indigène brute + importations animaux vivants =</v>
          </cell>
        </row>
        <row r="13">
          <cell r="B13" t="str">
            <v xml:space="preserve"> exportations animaux vivants + production utilisable (abattages)</v>
          </cell>
        </row>
        <row r="14">
          <cell r="B14" t="str">
            <v>01</v>
          </cell>
          <cell r="C14" t="str">
            <v>PRODUCTION INDIGENE BRUTE</v>
          </cell>
          <cell r="D14">
            <v>7337.8806166579643</v>
          </cell>
          <cell r="E14">
            <v>7455.2621469763071</v>
          </cell>
          <cell r="F14">
            <v>7497.8761938276693</v>
          </cell>
          <cell r="G14">
            <v>7380.1546722403291</v>
          </cell>
          <cell r="H14">
            <v>7262.4144430476817</v>
          </cell>
        </row>
        <row r="15">
          <cell r="B15" t="str">
            <v>06</v>
          </cell>
          <cell r="C15" t="str">
            <v>IMPORTS ANIMAUX VIVANTS</v>
          </cell>
          <cell r="D15">
            <v>94.813068000000001</v>
          </cell>
          <cell r="E15">
            <v>59.717496000000011</v>
          </cell>
          <cell r="F15">
            <v>62.369622441999994</v>
          </cell>
          <cell r="G15">
            <v>67.203973745999988</v>
          </cell>
          <cell r="H15">
            <v>70.093814781999995</v>
          </cell>
        </row>
        <row r="16">
          <cell r="B16" t="str">
            <v>08</v>
          </cell>
          <cell r="C16" t="str">
            <v xml:space="preserve">      -  dont  de  EUR 15 *</v>
          </cell>
          <cell r="D16">
            <v>91.049626000000004</v>
          </cell>
          <cell r="E16">
            <v>56.025629000000002</v>
          </cell>
          <cell r="F16">
            <v>59.266917999999997</v>
          </cell>
          <cell r="G16">
            <v>65.151983999999999</v>
          </cell>
          <cell r="H16">
            <v>67.333439999999996</v>
          </cell>
        </row>
        <row r="17">
          <cell r="B17" t="str">
            <v>02</v>
          </cell>
          <cell r="C17" t="str">
            <v>EXPORTS ANIMAUX VIVANTS</v>
          </cell>
          <cell r="D17">
            <v>342.43993300000005</v>
          </cell>
          <cell r="E17">
            <v>356.18778700000007</v>
          </cell>
          <cell r="F17">
            <v>354.58244621299997</v>
          </cell>
          <cell r="G17">
            <v>343.35901586499995</v>
          </cell>
          <cell r="H17">
            <v>355.276968958</v>
          </cell>
        </row>
        <row r="18">
          <cell r="B18" t="str">
            <v>04</v>
          </cell>
          <cell r="C18" t="str">
            <v xml:space="preserve">      -  dont  vers  EUR 15*</v>
          </cell>
          <cell r="D18">
            <v>315.664962</v>
          </cell>
          <cell r="E18">
            <v>332.99289900000002</v>
          </cell>
          <cell r="F18">
            <v>334.59505899999994</v>
          </cell>
          <cell r="G18">
            <v>325.37609799999996</v>
          </cell>
          <cell r="H18">
            <v>331.01544999999999</v>
          </cell>
        </row>
        <row r="19">
          <cell r="B19">
            <v>12</v>
          </cell>
          <cell r="C19" t="str">
            <v>PRODUCTION UTILISABLE (=ABATTAGES)</v>
          </cell>
          <cell r="D19">
            <v>7090.253751657965</v>
          </cell>
          <cell r="E19">
            <v>7158.7918559763075</v>
          </cell>
          <cell r="F19">
            <v>7205.663370056669</v>
          </cell>
          <cell r="G19">
            <v>7103.9996301213287</v>
          </cell>
          <cell r="H19">
            <v>6977.2312888716815</v>
          </cell>
        </row>
        <row r="20">
          <cell r="A20" t="str">
            <v>BILAN VIANDE ET ABATS : production nette (=abattages)+ importations + stocks début =</v>
          </cell>
        </row>
        <row r="21">
          <cell r="B21" t="str">
            <v>= exportations + stocks finaux + utilisation intérieure</v>
          </cell>
        </row>
        <row r="22">
          <cell r="B22">
            <v>12</v>
          </cell>
          <cell r="C22" t="str">
            <v>PRODUCTION UTILISABLE (=ABATTAGES)</v>
          </cell>
          <cell r="D22">
            <v>7090.253751657965</v>
          </cell>
          <cell r="E22">
            <v>7158.7918559763075</v>
          </cell>
          <cell r="F22">
            <v>7205.663370056669</v>
          </cell>
          <cell r="G22">
            <v>7103.9996301213287</v>
          </cell>
          <cell r="H22">
            <v>6977.2312888716815</v>
          </cell>
        </row>
        <row r="23">
          <cell r="B23">
            <v>20</v>
          </cell>
          <cell r="C23" t="str">
            <v>IMPORTATIONS</v>
          </cell>
          <cell r="D23">
            <v>1262.5714340000002</v>
          </cell>
          <cell r="E23">
            <v>1223.022549</v>
          </cell>
          <cell r="F23">
            <v>1319.2948280000001</v>
          </cell>
          <cell r="G23">
            <v>1390.0141109999997</v>
          </cell>
          <cell r="H23">
            <v>1401.269562</v>
          </cell>
        </row>
        <row r="24">
          <cell r="C24" t="str">
            <v xml:space="preserve">      -  dont  de  EUR 15*</v>
          </cell>
          <cell r="D24">
            <v>1136.73145</v>
          </cell>
          <cell r="E24">
            <v>1104.5423900000001</v>
          </cell>
          <cell r="F24">
            <v>1196.7013899999999</v>
          </cell>
          <cell r="G24">
            <v>1254.96252</v>
          </cell>
          <cell r="H24">
            <v>1249.8886500000001</v>
          </cell>
        </row>
        <row r="25">
          <cell r="B25">
            <v>100</v>
          </cell>
          <cell r="C25" t="str">
            <v>STOCKS DE DEBUT</v>
          </cell>
          <cell r="D25">
            <v>49.577999999999996</v>
          </cell>
          <cell r="E25">
            <v>145.19200000000001</v>
          </cell>
          <cell r="F25">
            <v>164.905</v>
          </cell>
          <cell r="G25">
            <v>156.37063333333333</v>
          </cell>
          <cell r="H25">
            <v>65.43146666666668</v>
          </cell>
        </row>
        <row r="26">
          <cell r="B26">
            <v>991</v>
          </cell>
          <cell r="C26" t="str">
            <v>RESSOURCES = EMPLOIS</v>
          </cell>
          <cell r="D26">
            <v>8402.4031856579641</v>
          </cell>
          <cell r="E26">
            <v>8527.0064049763059</v>
          </cell>
          <cell r="F26">
            <v>8689.8631980566697</v>
          </cell>
          <cell r="G26">
            <v>8650.384374454663</v>
          </cell>
          <cell r="H26">
            <v>8443.9323175383488</v>
          </cell>
        </row>
        <row r="27">
          <cell r="B27">
            <v>30</v>
          </cell>
          <cell r="C27" t="str">
            <v>EXPORTATIONS</v>
          </cell>
          <cell r="D27">
            <v>1908.5726380000001</v>
          </cell>
          <cell r="E27">
            <v>2070.2476079999997</v>
          </cell>
          <cell r="F27">
            <v>1989.9305180000001</v>
          </cell>
          <cell r="G27">
            <v>2039.9599209999999</v>
          </cell>
          <cell r="H27">
            <v>1973.1759559999998</v>
          </cell>
        </row>
        <row r="28">
          <cell r="C28" t="str">
            <v xml:space="preserve">     -  dont  vers  EUR 15*</v>
          </cell>
          <cell r="D28">
            <v>1222.1977299999999</v>
          </cell>
          <cell r="E28">
            <v>1315.2407800000001</v>
          </cell>
          <cell r="F28">
            <v>1225.2626</v>
          </cell>
          <cell r="G28">
            <v>1188.4264500000002</v>
          </cell>
          <cell r="H28">
            <v>1210.2639000000001</v>
          </cell>
        </row>
        <row r="29">
          <cell r="B29">
            <v>40</v>
          </cell>
          <cell r="C29" t="str">
            <v>STOCKS FINAUX</v>
          </cell>
          <cell r="D29">
            <v>145.19200000000001</v>
          </cell>
          <cell r="E29">
            <v>164.905</v>
          </cell>
          <cell r="F29">
            <v>156.37063333333333</v>
          </cell>
          <cell r="G29">
            <v>65.43146666666668</v>
          </cell>
          <cell r="H29">
            <v>37.638833333333345</v>
          </cell>
        </row>
        <row r="30">
          <cell r="B30">
            <v>50</v>
          </cell>
          <cell r="C30" t="str">
            <v>UTILISATION  INTÉRIEURE</v>
          </cell>
          <cell r="D30">
            <v>6348.6385476579644</v>
          </cell>
          <cell r="E30">
            <v>6291.8537969763065</v>
          </cell>
          <cell r="F30">
            <v>6543.5620467233366</v>
          </cell>
          <cell r="G30">
            <v>6544.9929867879964</v>
          </cell>
          <cell r="H30">
            <v>6433.1175282050153</v>
          </cell>
        </row>
        <row r="31">
          <cell r="B31">
            <v>53</v>
          </cell>
          <cell r="C31" t="str">
            <v>-   pertes</v>
          </cell>
        </row>
        <row r="32">
          <cell r="B32">
            <v>55</v>
          </cell>
          <cell r="C32" t="str">
            <v>-  alimentation animale</v>
          </cell>
          <cell r="D32">
            <v>393.8</v>
          </cell>
          <cell r="E32">
            <v>397.5</v>
          </cell>
          <cell r="F32">
            <v>423</v>
          </cell>
          <cell r="G32">
            <v>401.25</v>
          </cell>
          <cell r="H32">
            <v>393.75</v>
          </cell>
        </row>
        <row r="33">
          <cell r="B33">
            <v>70</v>
          </cell>
          <cell r="C33" t="str">
            <v>-  consommation humaine brute</v>
          </cell>
          <cell r="D33">
            <v>5954.838547657966</v>
          </cell>
          <cell r="E33">
            <v>5894.3537969763074</v>
          </cell>
          <cell r="F33">
            <v>6120.5620467233348</v>
          </cell>
          <cell r="G33">
            <v>6143.7429867879973</v>
          </cell>
          <cell r="H33">
            <v>6039.3675282050153</v>
          </cell>
        </row>
        <row r="34">
          <cell r="B34">
            <v>701</v>
          </cell>
          <cell r="C34" t="str">
            <v xml:space="preserve">     -dont  graisses de découpe</v>
          </cell>
          <cell r="D34">
            <v>536.90097176540257</v>
          </cell>
          <cell r="E34">
            <v>521.07700259450462</v>
          </cell>
          <cell r="F34">
            <v>536.736821970763</v>
          </cell>
          <cell r="G34">
            <v>540.04241042235969</v>
          </cell>
          <cell r="H34">
            <v>529.08041317313712</v>
          </cell>
        </row>
        <row r="35">
          <cell r="B35">
            <v>702</v>
          </cell>
          <cell r="C35" t="str">
            <v xml:space="preserve">     -dont  consommation humaine nette</v>
          </cell>
          <cell r="D35">
            <v>5417.9375758925635</v>
          </cell>
          <cell r="E35">
            <v>5373.2767943818026</v>
          </cell>
          <cell r="F35">
            <v>5583.8252247525725</v>
          </cell>
          <cell r="G35">
            <v>5603.7005763656371</v>
          </cell>
          <cell r="H35">
            <v>5510.2871150318788</v>
          </cell>
        </row>
        <row r="37">
          <cell r="A37" t="str">
            <v>RATIOS</v>
          </cell>
          <cell r="C37" t="str">
            <v>* UE à 25 depuis la campagne 2004</v>
          </cell>
        </row>
        <row r="38">
          <cell r="B38">
            <v>45</v>
          </cell>
          <cell r="C38" t="str">
            <v>VARIATION DES STOCKS  (1 000 t)</v>
          </cell>
          <cell r="D38">
            <v>95.614000000000004</v>
          </cell>
          <cell r="E38">
            <v>19.712999999999994</v>
          </cell>
          <cell r="F38">
            <v>-8.5343666666666707</v>
          </cell>
          <cell r="G38">
            <v>-90.939166666666651</v>
          </cell>
          <cell r="H38">
            <v>-27.792633333333335</v>
          </cell>
        </row>
        <row r="39">
          <cell r="B39">
            <v>80</v>
          </cell>
          <cell r="C39" t="str">
            <v>TAUX D'APPROVISIONNEMENT VIANDES EN  %</v>
          </cell>
          <cell r="D39">
            <v>111.68148412345171</v>
          </cell>
          <cell r="E39">
            <v>113.77873814259047</v>
          </cell>
          <cell r="F39">
            <v>110.11836242410014</v>
          </cell>
          <cell r="G39">
            <v>108.540981548212</v>
          </cell>
          <cell r="H39">
            <v>108.45801057234044</v>
          </cell>
        </row>
        <row r="40">
          <cell r="B40">
            <v>801</v>
          </cell>
          <cell r="C40" t="str">
            <v>TAUX D'APPROVISIONNEMENT TOTAL EN  %</v>
          </cell>
          <cell r="D40">
            <v>115.58195606150763</v>
          </cell>
          <cell r="E40">
            <v>118.49070858193022</v>
          </cell>
          <cell r="F40">
            <v>114.58401617177607</v>
          </cell>
          <cell r="G40">
            <v>112.76031444400667</v>
          </cell>
          <cell r="H40">
            <v>112.89105804777765</v>
          </cell>
        </row>
        <row r="41">
          <cell r="B41">
            <v>90</v>
          </cell>
          <cell r="C41" t="str">
            <v>CONSOMMATION HUMAINE BRUTE EN KG/TETE/AN</v>
          </cell>
          <cell r="D41">
            <v>99.817934989321714</v>
          </cell>
          <cell r="E41">
            <v>98.50354780287617</v>
          </cell>
          <cell r="F41">
            <v>101.91933869620726</v>
          </cell>
          <cell r="G41">
            <v>101.82549368184827</v>
          </cell>
          <cell r="H41">
            <v>99.472403864100798</v>
          </cell>
        </row>
        <row r="42">
          <cell r="C42" t="str">
            <v>Source : AGRESTE - Bilans</v>
          </cell>
        </row>
      </sheetData>
      <sheetData sheetId="2"/>
      <sheetData sheetId="3"/>
      <sheetData sheetId="4"/>
      <sheetData sheetId="5"/>
      <sheetData sheetId="6">
        <row r="1">
          <cell r="A1" t="str">
            <v>BILANS : VIANDE PORCINE</v>
          </cell>
        </row>
        <row r="3">
          <cell r="B3" t="str">
            <v>C</v>
          </cell>
        </row>
        <row r="4">
          <cell r="B4" t="str">
            <v>O</v>
          </cell>
          <cell r="C4" t="str">
            <v>Années</v>
          </cell>
          <cell r="D4">
            <v>1996</v>
          </cell>
          <cell r="E4">
            <v>1997</v>
          </cell>
          <cell r="F4">
            <v>1998</v>
          </cell>
          <cell r="G4">
            <v>1999</v>
          </cell>
          <cell r="H4">
            <v>2000</v>
          </cell>
        </row>
        <row r="5">
          <cell r="B5" t="str">
            <v>D</v>
          </cell>
        </row>
        <row r="6">
          <cell r="B6" t="str">
            <v>E</v>
          </cell>
          <cell r="C6" t="str">
            <v>CODE PRODUIT</v>
          </cell>
          <cell r="D6">
            <v>4120</v>
          </cell>
          <cell r="E6">
            <v>4120</v>
          </cell>
          <cell r="F6">
            <v>4120</v>
          </cell>
          <cell r="G6">
            <v>4120</v>
          </cell>
          <cell r="H6">
            <v>4120</v>
          </cell>
        </row>
        <row r="7">
          <cell r="A7" t="str">
            <v>PRODUCTION :</v>
          </cell>
        </row>
        <row r="9">
          <cell r="B9">
            <v>121</v>
          </cell>
          <cell r="C9" t="str">
            <v>ABATTAGES (1 000 têtes)</v>
          </cell>
          <cell r="D9">
            <v>25423.109997634758</v>
          </cell>
          <cell r="E9">
            <v>25756.448089999994</v>
          </cell>
          <cell r="F9">
            <v>26740.475196937499</v>
          </cell>
          <cell r="G9">
            <v>27221.075390292364</v>
          </cell>
          <cell r="H9">
            <v>26967.590246374715</v>
          </cell>
        </row>
        <row r="10">
          <cell r="B10">
            <v>96</v>
          </cell>
          <cell r="C10" t="str">
            <v>POIDS MOYEN CARCASSE (kg)</v>
          </cell>
          <cell r="D10">
            <v>85.018073426338162</v>
          </cell>
          <cell r="E10">
            <v>86.139877601851836</v>
          </cell>
          <cell r="F10">
            <v>87.040765972123125</v>
          </cell>
          <cell r="G10">
            <v>86.425156912338224</v>
          </cell>
          <cell r="H10">
            <v>85.953658132281959</v>
          </cell>
        </row>
        <row r="11">
          <cell r="B11">
            <v>12</v>
          </cell>
          <cell r="C11" t="str">
            <v>ABATTAGES (1 000 tec)</v>
          </cell>
          <cell r="D11">
            <v>2161.4238325047836</v>
          </cell>
          <cell r="E11">
            <v>2218.65728593105</v>
          </cell>
          <cell r="F11">
            <v>2327.5114435999999</v>
          </cell>
          <cell r="G11">
            <v>2352.5857119286061</v>
          </cell>
          <cell r="H11">
            <v>2317.9630326883535</v>
          </cell>
        </row>
        <row r="12">
          <cell r="A12" t="str">
            <v>BILAN ANIMAUX SUR PIEDS: production indigène brute + importations animaux vivants = exportations animaux vivants + production utilisable (abattages)</v>
          </cell>
        </row>
        <row r="14">
          <cell r="B14" t="str">
            <v>01</v>
          </cell>
          <cell r="C14" t="str">
            <v>PRODUCTION INDIGENE BRUTE</v>
          </cell>
          <cell r="D14">
            <v>2141.6011065047837</v>
          </cell>
          <cell r="E14">
            <v>2227.89312793105</v>
          </cell>
          <cell r="F14">
            <v>2333.5132085999999</v>
          </cell>
          <cell r="G14">
            <v>2349.4720629286062</v>
          </cell>
          <cell r="H14">
            <v>2311.2706546883533</v>
          </cell>
        </row>
        <row r="15">
          <cell r="B15" t="str">
            <v>06</v>
          </cell>
          <cell r="C15" t="str">
            <v>IMPORTS ANIMAUX VIVANTS</v>
          </cell>
          <cell r="D15">
            <v>39.094902000000005</v>
          </cell>
          <cell r="E15">
            <v>14.375592000000001</v>
          </cell>
          <cell r="F15">
            <v>18.099004000000001</v>
          </cell>
          <cell r="G15">
            <v>20.962325999999997</v>
          </cell>
          <cell r="H15">
            <v>24.821642999999998</v>
          </cell>
        </row>
        <row r="16">
          <cell r="B16" t="str">
            <v>08</v>
          </cell>
          <cell r="C16" t="str">
            <v xml:space="preserve">      -  dont  de  EUR 15*</v>
          </cell>
          <cell r="D16">
            <v>39.030999999999999</v>
          </cell>
          <cell r="E16">
            <v>13.851000000000001</v>
          </cell>
          <cell r="F16">
            <v>17.715</v>
          </cell>
          <cell r="G16">
            <v>20.937000000000001</v>
          </cell>
          <cell r="H16">
            <v>24.738</v>
          </cell>
        </row>
        <row r="17">
          <cell r="B17" t="str">
            <v>02</v>
          </cell>
          <cell r="C17" t="str">
            <v>EXPORTS ANIMAUX VIVANTS</v>
          </cell>
          <cell r="D17">
            <v>19.272175999999995</v>
          </cell>
          <cell r="E17">
            <v>23.611434000000003</v>
          </cell>
          <cell r="F17">
            <v>24.100769</v>
          </cell>
          <cell r="G17">
            <v>17.848676999999999</v>
          </cell>
          <cell r="H17">
            <v>18.129265</v>
          </cell>
        </row>
        <row r="18">
          <cell r="B18" t="str">
            <v>04</v>
          </cell>
          <cell r="C18" t="str">
            <v xml:space="preserve">      -  dont  vers  EUR 15*</v>
          </cell>
          <cell r="D18">
            <v>19.154</v>
          </cell>
          <cell r="E18">
            <v>23.472999999999999</v>
          </cell>
          <cell r="F18">
            <v>23.893999999999998</v>
          </cell>
          <cell r="G18">
            <v>17.6554</v>
          </cell>
          <cell r="H18">
            <v>17.881</v>
          </cell>
        </row>
        <row r="19">
          <cell r="B19">
            <v>12</v>
          </cell>
          <cell r="C19" t="str">
            <v>PRODUCTION UTILISABLE (=ABATTAGES)</v>
          </cell>
          <cell r="D19">
            <v>2161.4238325047836</v>
          </cell>
          <cell r="E19">
            <v>2218.65728593105</v>
          </cell>
          <cell r="F19">
            <v>2327.5114435999999</v>
          </cell>
          <cell r="G19">
            <v>2352.5857119286061</v>
          </cell>
          <cell r="H19">
            <v>2317.9630326883535</v>
          </cell>
        </row>
        <row r="20">
          <cell r="A20" t="str">
            <v>BILAN VIANDE ET ABATS : production nette (=abattages)+ importations + stocks début = exportations + stocks finaux + utilisation intérieure</v>
          </cell>
        </row>
        <row r="22">
          <cell r="B22">
            <v>12</v>
          </cell>
          <cell r="C22" t="str">
            <v>PRODUCTION UTILISABLE (=ABATTAGES)</v>
          </cell>
          <cell r="D22">
            <v>2161.4238325047836</v>
          </cell>
          <cell r="E22">
            <v>2218.65728593105</v>
          </cell>
          <cell r="F22">
            <v>2327.5114435999999</v>
          </cell>
          <cell r="G22">
            <v>2352.5857119286061</v>
          </cell>
          <cell r="H22">
            <v>2317.9630326883535</v>
          </cell>
        </row>
        <row r="23">
          <cell r="B23">
            <v>20</v>
          </cell>
          <cell r="C23" t="str">
            <v>IMPORTATIONS</v>
          </cell>
          <cell r="D23">
            <v>449.767516</v>
          </cell>
          <cell r="E23">
            <v>443.42683400000004</v>
          </cell>
          <cell r="F23">
            <v>488.32415400000002</v>
          </cell>
          <cell r="G23">
            <v>503.26403799999991</v>
          </cell>
          <cell r="H23">
            <v>502.96695400000004</v>
          </cell>
        </row>
        <row r="24">
          <cell r="C24" t="str">
            <v xml:space="preserve">      -  dont  de  EUR 15*</v>
          </cell>
          <cell r="D24">
            <v>443.28699999999998</v>
          </cell>
          <cell r="E24">
            <v>435.74799999999999</v>
          </cell>
          <cell r="F24">
            <v>479.39100000000002</v>
          </cell>
          <cell r="G24">
            <v>492.72900000000004</v>
          </cell>
          <cell r="H24">
            <v>492.12900000000002</v>
          </cell>
        </row>
        <row r="25">
          <cell r="B25">
            <v>100</v>
          </cell>
          <cell r="C25" t="str">
            <v>STOCKS DE DEBUT</v>
          </cell>
          <cell r="D25">
            <v>1.778</v>
          </cell>
          <cell r="E25">
            <v>0</v>
          </cell>
          <cell r="F25">
            <v>0</v>
          </cell>
          <cell r="G25">
            <v>9.1370000000000005</v>
          </cell>
          <cell r="H25">
            <v>6</v>
          </cell>
        </row>
        <row r="26">
          <cell r="B26">
            <v>991</v>
          </cell>
          <cell r="C26" t="str">
            <v>RESSOURCES = EMPLOIS</v>
          </cell>
          <cell r="D26">
            <v>2612.9693485047833</v>
          </cell>
          <cell r="E26">
            <v>2662.0841199310498</v>
          </cell>
          <cell r="F26">
            <v>2815.8355975999998</v>
          </cell>
          <cell r="G26">
            <v>2864.9867499286061</v>
          </cell>
          <cell r="H26">
            <v>2826.9299866883534</v>
          </cell>
        </row>
        <row r="27">
          <cell r="B27">
            <v>30</v>
          </cell>
          <cell r="C27" t="str">
            <v>EXPORTATIONS</v>
          </cell>
          <cell r="D27">
            <v>512.69661399999995</v>
          </cell>
          <cell r="E27">
            <v>588.24175000000002</v>
          </cell>
          <cell r="F27">
            <v>569.87756800000011</v>
          </cell>
          <cell r="G27">
            <v>636.84364599999992</v>
          </cell>
          <cell r="H27">
            <v>635.60194999999999</v>
          </cell>
        </row>
        <row r="28">
          <cell r="C28" t="str">
            <v xml:space="preserve">     -  dont  vers  EUR 15*</v>
          </cell>
          <cell r="D28">
            <v>407.18100000000004</v>
          </cell>
          <cell r="E28">
            <v>447.233</v>
          </cell>
          <cell r="F28">
            <v>405.38200000000001</v>
          </cell>
          <cell r="G28">
            <v>379.41</v>
          </cell>
          <cell r="H28">
            <v>398.50099999999998</v>
          </cell>
        </row>
        <row r="29">
          <cell r="B29">
            <v>40</v>
          </cell>
          <cell r="C29" t="str">
            <v>STOCKS FINAUX</v>
          </cell>
          <cell r="D29">
            <v>0</v>
          </cell>
          <cell r="E29">
            <v>0</v>
          </cell>
          <cell r="F29">
            <v>9.1370000000000005</v>
          </cell>
          <cell r="G29">
            <v>6</v>
          </cell>
          <cell r="H29">
            <v>0</v>
          </cell>
        </row>
        <row r="30">
          <cell r="B30">
            <v>50</v>
          </cell>
          <cell r="C30" t="str">
            <v>UTILISATION  INTÉRIEURE</v>
          </cell>
          <cell r="D30">
            <v>2100.2727345047833</v>
          </cell>
          <cell r="E30">
            <v>2073.8423699310497</v>
          </cell>
          <cell r="F30">
            <v>2236.8210295999993</v>
          </cell>
          <cell r="G30">
            <v>2222.1431039286063</v>
          </cell>
          <cell r="H30">
            <v>2191.3280366883537</v>
          </cell>
        </row>
        <row r="31">
          <cell r="B31">
            <v>53</v>
          </cell>
          <cell r="C31" t="str">
            <v>-   pertes</v>
          </cell>
        </row>
        <row r="32">
          <cell r="B32">
            <v>55</v>
          </cell>
          <cell r="C32" t="str">
            <v>-  alimentation animale</v>
          </cell>
        </row>
        <row r="33">
          <cell r="B33">
            <v>70</v>
          </cell>
          <cell r="C33" t="str">
            <v>-  consommation humaine brute</v>
          </cell>
          <cell r="D33">
            <v>2100.2727345047833</v>
          </cell>
          <cell r="E33">
            <v>2073.8423699310497</v>
          </cell>
          <cell r="F33">
            <v>2236.8210295999993</v>
          </cell>
          <cell r="G33">
            <v>2222.1431039286063</v>
          </cell>
          <cell r="H33">
            <v>2191.3280366883537</v>
          </cell>
        </row>
        <row r="34">
          <cell r="B34">
            <v>701</v>
          </cell>
          <cell r="C34" t="str">
            <v xml:space="preserve">     -dont  graisses de découpe</v>
          </cell>
          <cell r="D34">
            <v>436.27273450478333</v>
          </cell>
          <cell r="E34">
            <v>421.54488432689959</v>
          </cell>
          <cell r="F34">
            <v>442.22717428400006</v>
          </cell>
          <cell r="G34">
            <v>446.99128526643517</v>
          </cell>
          <cell r="H34">
            <v>440.41297621078718</v>
          </cell>
        </row>
        <row r="35">
          <cell r="B35">
            <v>702</v>
          </cell>
          <cell r="C35" t="str">
            <v xml:space="preserve">     -dont  consommation humaine nette</v>
          </cell>
          <cell r="D35">
            <v>1664</v>
          </cell>
          <cell r="E35">
            <v>1652.2974856041501</v>
          </cell>
          <cell r="F35">
            <v>1794.5938553159992</v>
          </cell>
          <cell r="G35">
            <v>1775.1518186621711</v>
          </cell>
          <cell r="H35">
            <v>1750.9150604775664</v>
          </cell>
        </row>
        <row r="37">
          <cell r="A37" t="str">
            <v>RATIOS</v>
          </cell>
          <cell r="C37" t="str">
            <v>* UE à 25 depuis la campagne 2004</v>
          </cell>
        </row>
        <row r="38">
          <cell r="B38">
            <v>45</v>
          </cell>
          <cell r="C38" t="str">
            <v>VARIATION DES STOCKS  (1 000 t)</v>
          </cell>
          <cell r="D38">
            <v>-1.778</v>
          </cell>
          <cell r="E38">
            <v>0</v>
          </cell>
          <cell r="F38">
            <v>9.1370000000000005</v>
          </cell>
          <cell r="G38">
            <v>-3.1370000000000005</v>
          </cell>
          <cell r="H38">
            <v>-6</v>
          </cell>
        </row>
        <row r="39">
          <cell r="B39">
            <v>80</v>
          </cell>
          <cell r="C39" t="str">
            <v>TAUX D'APPROVISIONNEMENT VIANDES EN  %</v>
          </cell>
          <cell r="D39">
            <v>102.91157891046083</v>
          </cell>
          <cell r="E39">
            <v>106.9829278299881</v>
          </cell>
          <cell r="F39">
            <v>104.05443317994101</v>
          </cell>
          <cell r="G39">
            <v>105.87012635547124</v>
          </cell>
          <cell r="H39">
            <v>105.77891551971274</v>
          </cell>
        </row>
        <row r="40">
          <cell r="B40">
            <v>801</v>
          </cell>
          <cell r="C40" t="str">
            <v>TAUX D'APPROVISIONNEMENT TOTAL EN  %</v>
          </cell>
          <cell r="D40">
            <v>101.96776215398259</v>
          </cell>
          <cell r="E40">
            <v>107.42827710695882</v>
          </cell>
          <cell r="F40">
            <v>104.32274990803764</v>
          </cell>
          <cell r="G40">
            <v>105.73000716177508</v>
          </cell>
          <cell r="H40">
            <v>105.47351268234868</v>
          </cell>
        </row>
        <row r="41">
          <cell r="B41">
            <v>90</v>
          </cell>
          <cell r="C41" t="str">
            <v>CONSOMMATION HUMAINE BRUTE EN KG/TETE/AN</v>
          </cell>
          <cell r="D41">
            <v>35.205805429451416</v>
          </cell>
          <cell r="E41">
            <v>34.643141338239808</v>
          </cell>
          <cell r="F41">
            <v>37.24744858042061</v>
          </cell>
          <cell r="G41">
            <v>36.829473348060965</v>
          </cell>
          <cell r="H41">
            <v>36.092631628427604</v>
          </cell>
        </row>
        <row r="42">
          <cell r="C42" t="str">
            <v>Source : AGRESTE - Bilans</v>
          </cell>
        </row>
      </sheetData>
      <sheetData sheetId="7"/>
      <sheetData sheetId="8"/>
      <sheetData sheetId="9"/>
      <sheetData sheetId="10">
        <row r="1">
          <cell r="B1" t="str">
            <v>BILAN  :  VIANDE DE VOLAILLE</v>
          </cell>
        </row>
        <row r="3">
          <cell r="B3" t="str">
            <v>C</v>
          </cell>
        </row>
        <row r="4">
          <cell r="B4" t="str">
            <v>O</v>
          </cell>
          <cell r="C4" t="str">
            <v>Années</v>
          </cell>
          <cell r="D4">
            <v>1996</v>
          </cell>
          <cell r="E4">
            <v>1997</v>
          </cell>
          <cell r="F4">
            <v>1998</v>
          </cell>
          <cell r="G4">
            <v>1999</v>
          </cell>
          <cell r="H4">
            <v>2000</v>
          </cell>
          <cell r="I4">
            <v>2001</v>
          </cell>
        </row>
        <row r="5">
          <cell r="B5" t="str">
            <v>D</v>
          </cell>
        </row>
        <row r="6">
          <cell r="B6" t="str">
            <v>E</v>
          </cell>
          <cell r="C6" t="str">
            <v>CODE PRODUIT</v>
          </cell>
          <cell r="D6">
            <v>4150</v>
          </cell>
          <cell r="E6">
            <v>4150</v>
          </cell>
          <cell r="F6">
            <v>4150</v>
          </cell>
          <cell r="G6">
            <v>4150</v>
          </cell>
          <cell r="H6">
            <v>4150</v>
          </cell>
          <cell r="I6">
            <v>4150</v>
          </cell>
        </row>
        <row r="8">
          <cell r="A8" t="str">
            <v>PRODUCTION :</v>
          </cell>
        </row>
        <row r="9">
          <cell r="B9">
            <v>121</v>
          </cell>
          <cell r="C9" t="str">
            <v>ABATTAGES (millions têtes)</v>
          </cell>
          <cell r="D9">
            <v>1203900</v>
          </cell>
          <cell r="E9">
            <v>1231800</v>
          </cell>
          <cell r="F9">
            <v>1216148.4551566497</v>
          </cell>
          <cell r="G9">
            <v>1160013.49918236</v>
          </cell>
          <cell r="H9">
            <v>1118975.495905824</v>
          </cell>
          <cell r="I9">
            <v>1133647.0690034914</v>
          </cell>
        </row>
        <row r="10">
          <cell r="B10">
            <v>96</v>
          </cell>
          <cell r="C10" t="str">
            <v>POIDS MOYEN CARCASSE (kg)</v>
          </cell>
          <cell r="D10">
            <v>1.8296370130409501</v>
          </cell>
          <cell r="E10">
            <v>1.8256210423770094</v>
          </cell>
          <cell r="F10">
            <v>1.8818691250510009</v>
          </cell>
          <cell r="G10">
            <v>1.8880079387536473</v>
          </cell>
          <cell r="H10">
            <v>1.9564919417376947</v>
          </cell>
          <cell r="I10">
            <v>1.9585194074679306</v>
          </cell>
        </row>
        <row r="11">
          <cell r="B11">
            <v>12</v>
          </cell>
          <cell r="C11" t="str">
            <v>ABATTAGES (1 000 tec)</v>
          </cell>
          <cell r="D11">
            <v>2202.6999999999998</v>
          </cell>
          <cell r="E11">
            <v>2248.8000000000002</v>
          </cell>
          <cell r="F11">
            <v>2288.6322292377708</v>
          </cell>
          <cell r="G11">
            <v>2190.1146955176932</v>
          </cell>
          <cell r="H11">
            <v>2189.2665407416853</v>
          </cell>
          <cell r="I11">
            <v>2220.2697858624742</v>
          </cell>
        </row>
        <row r="13">
          <cell r="A13" t="str">
            <v>BILAN ANIMAUX SUR PIEDS: production indigène brute + importations animaux vivants = exportations animaux vivants + abattages</v>
          </cell>
        </row>
        <row r="14">
          <cell r="B14" t="str">
            <v>01</v>
          </cell>
          <cell r="C14" t="str">
            <v>PRODUCTION INDIGENE TOTALE</v>
          </cell>
          <cell r="D14">
            <v>2229.6999999999998</v>
          </cell>
          <cell r="E14">
            <v>2275.1999999999998</v>
          </cell>
          <cell r="F14">
            <v>2324.8417930087708</v>
          </cell>
          <cell r="G14">
            <v>2233.3538936366931</v>
          </cell>
          <cell r="H14">
            <v>2242.9200629176853</v>
          </cell>
          <cell r="I14">
            <v>2268.7188054121411</v>
          </cell>
        </row>
        <row r="15">
          <cell r="B15" t="str">
            <v>06</v>
          </cell>
          <cell r="C15" t="str">
            <v>IMPORTS ANIMAUX VIVANTS</v>
          </cell>
          <cell r="D15">
            <v>4.7</v>
          </cell>
          <cell r="E15">
            <v>4.2</v>
          </cell>
          <cell r="F15">
            <v>4.5928204419999989</v>
          </cell>
          <cell r="G15">
            <v>5.7180587460000005</v>
          </cell>
          <cell r="H15">
            <v>5.8510417820000002</v>
          </cell>
          <cell r="I15">
            <v>4.611502417333333</v>
          </cell>
        </row>
        <row r="16">
          <cell r="B16" t="str">
            <v>08</v>
          </cell>
          <cell r="C16" t="str">
            <v xml:space="preserve">      -  dont  de  EUR 15*</v>
          </cell>
          <cell r="D16">
            <v>4.7</v>
          </cell>
          <cell r="E16">
            <v>4.2</v>
          </cell>
          <cell r="F16">
            <v>4.5999999999999996</v>
          </cell>
          <cell r="G16">
            <v>5.6</v>
          </cell>
          <cell r="H16">
            <v>5.0999999999999996</v>
          </cell>
          <cell r="I16">
            <v>4.5999999999999996</v>
          </cell>
        </row>
        <row r="17">
          <cell r="B17" t="str">
            <v>02</v>
          </cell>
          <cell r="C17" t="str">
            <v>EXPORTS ANIMAUX VIVANTS</v>
          </cell>
          <cell r="D17">
            <v>31.7</v>
          </cell>
          <cell r="E17">
            <v>30.6</v>
          </cell>
          <cell r="F17">
            <v>40.802384212999996</v>
          </cell>
          <cell r="G17">
            <v>48.957256864999998</v>
          </cell>
          <cell r="H17">
            <v>59.504563958000006</v>
          </cell>
          <cell r="I17">
            <v>53.060521967</v>
          </cell>
        </row>
        <row r="18">
          <cell r="B18" t="str">
            <v>04</v>
          </cell>
          <cell r="C18" t="str">
            <v xml:space="preserve">      -  dont  vers  EUR 15*</v>
          </cell>
          <cell r="D18">
            <v>31.5</v>
          </cell>
          <cell r="E18">
            <v>30.4</v>
          </cell>
          <cell r="F18">
            <v>38.4</v>
          </cell>
          <cell r="G18">
            <v>47.8</v>
          </cell>
          <cell r="H18">
            <v>58.5</v>
          </cell>
          <cell r="I18">
            <v>52.4</v>
          </cell>
        </row>
        <row r="19">
          <cell r="B19">
            <v>12</v>
          </cell>
          <cell r="C19" t="str">
            <v>PRODUCTION UTILISABLE (=ABATTAGES)</v>
          </cell>
          <cell r="D19">
            <v>2202.6999999999998</v>
          </cell>
          <cell r="E19">
            <v>2248.8000000000002</v>
          </cell>
          <cell r="F19">
            <v>2288.6322292377708</v>
          </cell>
          <cell r="G19">
            <v>2190.1146955176932</v>
          </cell>
          <cell r="H19">
            <v>2189.2665407416853</v>
          </cell>
          <cell r="I19">
            <v>2220.2697858624742</v>
          </cell>
        </row>
        <row r="21">
          <cell r="A21" t="str">
            <v>BILAN VIANDE ET ABATS : production nette (=abattages)+ importations + stocks début = exportations + stocks finaux + utilisation intérieure</v>
          </cell>
        </row>
        <row r="22">
          <cell r="B22">
            <v>12</v>
          </cell>
          <cell r="C22" t="str">
            <v>PRODUCTION UTILISABLE (=ABATTAGES)</v>
          </cell>
          <cell r="D22">
            <v>2202.6999999999998</v>
          </cell>
          <cell r="E22">
            <v>2248.8000000000002</v>
          </cell>
          <cell r="F22">
            <v>2288.6322292377708</v>
          </cell>
          <cell r="G22">
            <v>2190.1146955176932</v>
          </cell>
          <cell r="H22">
            <v>2189.2665407416853</v>
          </cell>
          <cell r="I22">
            <v>2220.2697858624742</v>
          </cell>
        </row>
        <row r="23">
          <cell r="B23">
            <v>20</v>
          </cell>
          <cell r="C23" t="str">
            <v>IMPORTATIONS</v>
          </cell>
          <cell r="D23">
            <v>118.8</v>
          </cell>
          <cell r="E23">
            <v>125.7</v>
          </cell>
          <cell r="F23">
            <v>145</v>
          </cell>
          <cell r="G23">
            <v>169.49210000000002</v>
          </cell>
          <cell r="H23">
            <v>187.05979000000002</v>
          </cell>
          <cell r="I23">
            <v>211.56669500000004</v>
          </cell>
        </row>
        <row r="24">
          <cell r="C24" t="str">
            <v xml:space="preserve">      -  dont  de  EUR 15*</v>
          </cell>
          <cell r="D24">
            <v>100.2</v>
          </cell>
          <cell r="E24">
            <v>108.7</v>
          </cell>
          <cell r="F24">
            <v>123</v>
          </cell>
          <cell r="G24">
            <v>141</v>
          </cell>
          <cell r="H24">
            <v>148</v>
          </cell>
          <cell r="I24">
            <v>171.9</v>
          </cell>
        </row>
        <row r="25">
          <cell r="B25">
            <v>100</v>
          </cell>
          <cell r="C25" t="str">
            <v>STOCKS DE DEBUT</v>
          </cell>
          <cell r="D25">
            <v>47.8</v>
          </cell>
          <cell r="E25">
            <v>48.8</v>
          </cell>
          <cell r="F25">
            <v>59.7</v>
          </cell>
          <cell r="G25">
            <v>73.711633333333339</v>
          </cell>
          <cell r="H25">
            <v>47.606466666666677</v>
          </cell>
          <cell r="I25">
            <v>26.193833333333345</v>
          </cell>
        </row>
        <row r="26">
          <cell r="B26">
            <v>991</v>
          </cell>
          <cell r="C26" t="str">
            <v>RESSOURCES = EMPLOIS</v>
          </cell>
          <cell r="D26">
            <v>2369.3000000000002</v>
          </cell>
          <cell r="E26">
            <v>2423.3000000000002</v>
          </cell>
          <cell r="F26">
            <v>2493.3322292377707</v>
          </cell>
          <cell r="G26">
            <v>2433.3184288510265</v>
          </cell>
          <cell r="H26">
            <v>2423.9327974083521</v>
          </cell>
          <cell r="I26">
            <v>2458.0303141958075</v>
          </cell>
        </row>
        <row r="27">
          <cell r="B27">
            <v>30</v>
          </cell>
          <cell r="C27" t="str">
            <v>EXPORTATIONS</v>
          </cell>
          <cell r="D27">
            <v>858</v>
          </cell>
          <cell r="E27">
            <v>905</v>
          </cell>
          <cell r="F27">
            <v>938</v>
          </cell>
          <cell r="G27">
            <v>910.9702319999999</v>
          </cell>
          <cell r="H27">
            <v>898.31984999999986</v>
          </cell>
          <cell r="I27">
            <v>822.65130999999997</v>
          </cell>
        </row>
        <row r="28">
          <cell r="C28" t="str">
            <v xml:space="preserve">     -  dont  vers  EUR 15*</v>
          </cell>
          <cell r="D28">
            <v>446</v>
          </cell>
          <cell r="E28">
            <v>476</v>
          </cell>
          <cell r="F28">
            <v>447</v>
          </cell>
          <cell r="G28">
            <v>440</v>
          </cell>
          <cell r="H28">
            <v>466</v>
          </cell>
          <cell r="I28">
            <v>414.7</v>
          </cell>
        </row>
        <row r="29">
          <cell r="B29">
            <v>40</v>
          </cell>
          <cell r="C29" t="str">
            <v>STOCKS FINAUX</v>
          </cell>
          <cell r="D29">
            <v>48.8</v>
          </cell>
          <cell r="E29">
            <v>59.7</v>
          </cell>
          <cell r="F29">
            <v>73.711633333333339</v>
          </cell>
          <cell r="G29">
            <v>47.606466666666677</v>
          </cell>
          <cell r="H29">
            <v>26.193833333333345</v>
          </cell>
          <cell r="I29">
            <v>51.405233333333342</v>
          </cell>
        </row>
        <row r="30">
          <cell r="B30">
            <v>50</v>
          </cell>
          <cell r="C30" t="str">
            <v>UTILISATION  INTÉRIEURE</v>
          </cell>
          <cell r="D30">
            <v>1462.5</v>
          </cell>
          <cell r="E30">
            <v>1458.6</v>
          </cell>
          <cell r="F30">
            <v>1481.6205959044373</v>
          </cell>
          <cell r="G30">
            <v>1474.74173018436</v>
          </cell>
          <cell r="H30">
            <v>1499.419114075019</v>
          </cell>
          <cell r="I30">
            <v>1583.9737708624741</v>
          </cell>
        </row>
        <row r="31">
          <cell r="B31">
            <v>53</v>
          </cell>
          <cell r="C31" t="str">
            <v>-   pertes</v>
          </cell>
        </row>
        <row r="32">
          <cell r="B32">
            <v>55</v>
          </cell>
          <cell r="C32" t="str">
            <v>-  alimentation animale</v>
          </cell>
          <cell r="E32">
            <v>0</v>
          </cell>
        </row>
        <row r="33">
          <cell r="B33">
            <v>70</v>
          </cell>
          <cell r="C33" t="str">
            <v>-  consommation humaine brute</v>
          </cell>
          <cell r="D33">
            <v>1462.5</v>
          </cell>
          <cell r="E33">
            <v>1458.6</v>
          </cell>
          <cell r="F33">
            <v>1481.6205959044373</v>
          </cell>
          <cell r="G33">
            <v>1474.74173018436</v>
          </cell>
          <cell r="H33">
            <v>1499.419114075019</v>
          </cell>
          <cell r="I33">
            <v>1583.9737708624741</v>
          </cell>
        </row>
        <row r="34">
          <cell r="B34">
            <v>701</v>
          </cell>
          <cell r="C34" t="str">
            <v xml:space="preserve">     -dont  graisses de découpe</v>
          </cell>
          <cell r="D34">
            <v>0</v>
          </cell>
          <cell r="E34">
            <v>0</v>
          </cell>
          <cell r="F34">
            <v>0</v>
          </cell>
          <cell r="G34">
            <v>0</v>
          </cell>
          <cell r="H34">
            <v>0</v>
          </cell>
          <cell r="I34">
            <v>0</v>
          </cell>
        </row>
        <row r="35">
          <cell r="B35">
            <v>702</v>
          </cell>
          <cell r="C35" t="str">
            <v xml:space="preserve">     -dont  consommation humaine nette</v>
          </cell>
          <cell r="D35">
            <v>1462.5</v>
          </cell>
          <cell r="E35">
            <v>1458.6</v>
          </cell>
          <cell r="F35">
            <v>1481.6205959044373</v>
          </cell>
          <cell r="G35">
            <v>1474.74173018436</v>
          </cell>
          <cell r="H35">
            <v>1499.419114075019</v>
          </cell>
          <cell r="I35">
            <v>1583.9737708624743</v>
          </cell>
        </row>
        <row r="37">
          <cell r="A37" t="str">
            <v>RATIOS</v>
          </cell>
          <cell r="C37" t="str">
            <v>* UE à 25 depuis la campagne 2004</v>
          </cell>
        </row>
        <row r="38">
          <cell r="B38">
            <v>45</v>
          </cell>
          <cell r="C38" t="str">
            <v>VARIATION DES STOCKS  (1 000 t)</v>
          </cell>
          <cell r="D38">
            <v>1</v>
          </cell>
          <cell r="E38">
            <v>10.9</v>
          </cell>
          <cell r="F38">
            <v>14.011633333333336</v>
          </cell>
          <cell r="G38">
            <v>-26.105166666666662</v>
          </cell>
          <cell r="H38">
            <v>-21.412633333333332</v>
          </cell>
          <cell r="I38">
            <v>25.211399999999998</v>
          </cell>
        </row>
        <row r="39">
          <cell r="B39">
            <v>80</v>
          </cell>
          <cell r="C39" t="str">
            <v>TAUX D'APPROVISIONNEMENT VIANDES EN  %</v>
          </cell>
          <cell r="D39">
            <v>150.61196581196577</v>
          </cell>
          <cell r="E39">
            <v>154.17523652817772</v>
          </cell>
          <cell r="F39">
            <v>154.46817056702045</v>
          </cell>
          <cell r="G39">
            <v>148.50835578131387</v>
          </cell>
          <cell r="H39">
            <v>146.0076452401521</v>
          </cell>
          <cell r="I39">
            <v>140.17086814850077</v>
          </cell>
        </row>
        <row r="40">
          <cell r="B40">
            <v>801</v>
          </cell>
          <cell r="C40" t="str">
            <v>TAUX D'APPROVISIONNEMENT TOTAL EN  %</v>
          </cell>
          <cell r="D40">
            <v>152.45811965811961</v>
          </cell>
          <cell r="E40">
            <v>155.98519127930894</v>
          </cell>
          <cell r="F40">
            <v>156.91208663238103</v>
          </cell>
          <cell r="G40">
            <v>151.44034022536934</v>
          </cell>
          <cell r="H40">
            <v>149.58593243633064</v>
          </cell>
          <cell r="I40">
            <v>143.22956902100867</v>
          </cell>
        </row>
        <row r="41">
          <cell r="B41">
            <v>90</v>
          </cell>
          <cell r="C41" t="str">
            <v>CONSOMMATION HUMAINE BRUTE EN KG/TETE/AN</v>
          </cell>
          <cell r="D41">
            <v>24.515144911745484</v>
          </cell>
          <cell r="E41">
            <v>24.365634866278</v>
          </cell>
          <cell r="F41">
            <v>24.671883101667483</v>
          </cell>
          <cell r="G41">
            <v>24.442152780833332</v>
          </cell>
          <cell r="H41">
            <v>24.696431038558142</v>
          </cell>
          <cell r="I41">
            <v>25.915801224844145</v>
          </cell>
        </row>
        <row r="42">
          <cell r="C42" t="str">
            <v>Source : AGRESTE - Bilans</v>
          </cell>
        </row>
        <row r="43">
          <cell r="C43" t="str">
            <v>Population au 1er juillet en milliers</v>
          </cell>
          <cell r="D43">
            <v>59657</v>
          </cell>
          <cell r="E43">
            <v>59863</v>
          </cell>
          <cell r="F43">
            <v>60073</v>
          </cell>
          <cell r="G43">
            <v>60336</v>
          </cell>
          <cell r="H43">
            <v>60714</v>
          </cell>
          <cell r="I43">
            <v>61120</v>
          </cell>
        </row>
        <row r="44">
          <cell r="C44" t="str">
            <v>Y compris DOM</v>
          </cell>
        </row>
      </sheetData>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tes PdL"/>
      <sheetName val="comptes_compar reg"/>
      <sheetName val="data abattages"/>
      <sheetName val="bovins TEC par reg &amp; graphes"/>
      <sheetName val="data évol bovins RA"/>
      <sheetName val="bovins poids produit par catég"/>
      <sheetName val="typo bovine 2008"/>
      <sheetName val="carte abattages"/>
      <sheetName val="HistoViandesBovines"/>
      <sheetName val="RA 2010"/>
      <sheetName val="data RIC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ow r="4">
          <cell r="B4" t="str">
            <v>Années</v>
          </cell>
          <cell r="C4">
            <v>1996</v>
          </cell>
          <cell r="D4">
            <v>1997</v>
          </cell>
          <cell r="E4">
            <v>1998</v>
          </cell>
          <cell r="F4">
            <v>1999</v>
          </cell>
          <cell r="G4">
            <v>2000</v>
          </cell>
        </row>
        <row r="6">
          <cell r="B6" t="str">
            <v>CODE PRODUIT</v>
          </cell>
          <cell r="C6">
            <v>4110</v>
          </cell>
          <cell r="D6">
            <v>4110</v>
          </cell>
          <cell r="E6">
            <v>4110</v>
          </cell>
          <cell r="F6">
            <v>4110</v>
          </cell>
          <cell r="G6">
            <v>4110</v>
          </cell>
        </row>
        <row r="7">
          <cell r="A7" t="str">
            <v>PRODUCTION :</v>
          </cell>
        </row>
        <row r="9">
          <cell r="B9" t="str">
            <v>ABATTAGES (1 000 têtes)</v>
          </cell>
          <cell r="C9">
            <v>6158.3475847523478</v>
          </cell>
          <cell r="D9">
            <v>6179.8573302119039</v>
          </cell>
          <cell r="E9">
            <v>5866.0201995032776</v>
          </cell>
          <cell r="F9">
            <v>5722.2533682000003</v>
          </cell>
          <cell r="G9">
            <v>5476.0400748000002</v>
          </cell>
        </row>
        <row r="10">
          <cell r="B10" t="str">
            <v>POIDS MOYEN CARCASSE (kg)</v>
          </cell>
          <cell r="C10">
            <v>282.11397468145384</v>
          </cell>
          <cell r="D10">
            <v>278.33289297129039</v>
          </cell>
          <cell r="E10">
            <v>278.21464540647111</v>
          </cell>
          <cell r="F10">
            <v>281.22068573594066</v>
          </cell>
          <cell r="G10">
            <v>278.94955728858315</v>
          </cell>
        </row>
        <row r="11">
          <cell r="A11">
            <v>12</v>
          </cell>
          <cell r="B11" t="str">
            <v>ABATTAGES (1 000 tec)</v>
          </cell>
          <cell r="C11">
            <v>1737.3559146044163</v>
          </cell>
          <cell r="D11">
            <v>1720.0575688677141</v>
          </cell>
          <cell r="E11">
            <v>1632.0127297520012</v>
          </cell>
          <cell r="F11">
            <v>1609.2160161600002</v>
          </cell>
          <cell r="G11">
            <v>1527.5389545599999</v>
          </cell>
        </row>
        <row r="12">
          <cell r="A12" t="str">
            <v>BILAN ANIMAUX SUR PIEDS: production indigène brute + importations animaux vivants = exportations animaux vivants + production utilisable (abattages)</v>
          </cell>
        </row>
        <row r="14">
          <cell r="B14" t="str">
            <v>PRODUCTION INDIGENE BRUTE = (12+02-06)</v>
          </cell>
          <cell r="C14">
            <v>1982.1228412374228</v>
          </cell>
          <cell r="D14">
            <v>1985.7314236166312</v>
          </cell>
          <cell r="E14">
            <v>1882.5569961068529</v>
          </cell>
          <cell r="F14">
            <v>1847.4499432240013</v>
          </cell>
          <cell r="G14">
            <v>1768.4841945600001</v>
          </cell>
        </row>
        <row r="15">
          <cell r="A15">
            <v>6</v>
          </cell>
          <cell r="B15" t="str">
            <v>IMPORTS ANIMAUX VIVANTS</v>
          </cell>
          <cell r="C15">
            <v>31.878125000000001</v>
          </cell>
          <cell r="D15">
            <v>24.919045000000004</v>
          </cell>
          <cell r="E15">
            <v>24.734069999999996</v>
          </cell>
          <cell r="F15">
            <v>24.388539999999999</v>
          </cell>
          <cell r="G15">
            <v>20.805975000000004</v>
          </cell>
        </row>
        <row r="16">
          <cell r="B16" t="str">
            <v xml:space="preserve">      -  dont  de  EUR 15*</v>
          </cell>
          <cell r="C16">
            <v>31.239000000000001</v>
          </cell>
          <cell r="D16">
            <v>24.762599999999999</v>
          </cell>
          <cell r="E16">
            <v>24.615900000000003</v>
          </cell>
          <cell r="F16">
            <v>24.185499999999998</v>
          </cell>
          <cell r="G16">
            <v>20.6</v>
          </cell>
        </row>
        <row r="17">
          <cell r="A17">
            <v>2</v>
          </cell>
          <cell r="B17" t="str">
            <v>EXPORTS ANIMAUX VIVANTS</v>
          </cell>
          <cell r="C17">
            <v>276.00289500000002</v>
          </cell>
          <cell r="D17">
            <v>286.34012000000001</v>
          </cell>
          <cell r="E17">
            <v>273.25378999999998</v>
          </cell>
          <cell r="F17">
            <v>260.66977500000002</v>
          </cell>
          <cell r="G17">
            <v>261.751215</v>
          </cell>
        </row>
        <row r="18">
          <cell r="B18" t="str">
            <v xml:space="preserve">      -  dont  vers  EUR 15*</v>
          </cell>
          <cell r="C18">
            <v>249.84399999999999</v>
          </cell>
          <cell r="D18">
            <v>263.80600000000004</v>
          </cell>
          <cell r="E18">
            <v>256.3673</v>
          </cell>
          <cell r="F18">
            <v>244.82</v>
          </cell>
          <cell r="G18">
            <v>239.78480000000002</v>
          </cell>
        </row>
        <row r="19">
          <cell r="B19" t="str">
            <v>PRODUCTION UTILISABLE (=ABATTAGES)</v>
          </cell>
          <cell r="C19">
            <v>1737.3559146044163</v>
          </cell>
          <cell r="D19">
            <v>1720.0575688677141</v>
          </cell>
          <cell r="E19">
            <v>1632.0127297520012</v>
          </cell>
          <cell r="F19">
            <v>1609.2160161600002</v>
          </cell>
          <cell r="G19">
            <v>1527.5389545599999</v>
          </cell>
        </row>
        <row r="20">
          <cell r="A20" t="str">
            <v>BILAN VIANDE ET ABATS : production nette (=abattages)+ importations + stocks début = exportations + stocks finaux + utilisation intérieure</v>
          </cell>
        </row>
        <row r="22">
          <cell r="A22">
            <v>12</v>
          </cell>
          <cell r="B22" t="str">
            <v>PRODUCTION UTILISABLE (=ABATTAGES)</v>
          </cell>
          <cell r="C22">
            <v>1737.3559146044163</v>
          </cell>
          <cell r="D22">
            <v>1720.0575688677141</v>
          </cell>
          <cell r="E22">
            <v>1632.0127297520012</v>
          </cell>
          <cell r="F22">
            <v>1609.2160161600002</v>
          </cell>
          <cell r="G22">
            <v>1527.5389545599999</v>
          </cell>
        </row>
        <row r="23">
          <cell r="A23">
            <v>20</v>
          </cell>
          <cell r="B23" t="str">
            <v>IMPORTATIONS</v>
          </cell>
          <cell r="C23">
            <v>312.40419200000008</v>
          </cell>
          <cell r="D23">
            <v>285.10574500000001</v>
          </cell>
          <cell r="E23">
            <v>308.06159300000002</v>
          </cell>
          <cell r="F23">
            <v>339.72134799999998</v>
          </cell>
          <cell r="G23">
            <v>326.52347599999996</v>
          </cell>
        </row>
        <row r="24">
          <cell r="B24" t="str">
            <v xml:space="preserve">      -  dont  de  EUR 15*</v>
          </cell>
          <cell r="C24">
            <v>294.50009999999997</v>
          </cell>
          <cell r="D24">
            <v>267.38209999999998</v>
          </cell>
          <cell r="E24">
            <v>292.28410000000002</v>
          </cell>
          <cell r="F24">
            <v>320.745</v>
          </cell>
          <cell r="G24">
            <v>307.31240000000003</v>
          </cell>
        </row>
        <row r="25">
          <cell r="A25">
            <v>100</v>
          </cell>
          <cell r="B25" t="str">
            <v>STOCKS DE DEBUT</v>
          </cell>
          <cell r="C25">
            <v>0</v>
          </cell>
          <cell r="D25">
            <v>96.391999999999996</v>
          </cell>
          <cell r="E25">
            <v>105.205</v>
          </cell>
          <cell r="F25">
            <v>73.522000000000006</v>
          </cell>
          <cell r="G25">
            <v>11.824999999999999</v>
          </cell>
        </row>
        <row r="26">
          <cell r="B26" t="str">
            <v>RESSOURCES VIANDE= EMPLOIS (12+20+100)</v>
          </cell>
          <cell r="C26">
            <v>2049.7601066044163</v>
          </cell>
          <cell r="D26">
            <v>2101.5553138677142</v>
          </cell>
          <cell r="E26">
            <v>2045.279322752001</v>
          </cell>
          <cell r="F26">
            <v>2022.4593641600002</v>
          </cell>
          <cell r="G26">
            <v>1865.88743056</v>
          </cell>
        </row>
        <row r="27">
          <cell r="B27" t="str">
            <v>EXPORTATIONS</v>
          </cell>
          <cell r="C27">
            <v>414.75143200000002</v>
          </cell>
          <cell r="D27">
            <v>428.13843500000002</v>
          </cell>
          <cell r="E27">
            <v>356.72691800000007</v>
          </cell>
          <cell r="F27">
            <v>379.23479199999997</v>
          </cell>
          <cell r="G27">
            <v>293.42548099999999</v>
          </cell>
        </row>
        <row r="28">
          <cell r="B28" t="str">
            <v xml:space="preserve">     -  dont  vers  EUR 15*</v>
          </cell>
          <cell r="C28">
            <v>274.24430000000001</v>
          </cell>
          <cell r="D28">
            <v>290.69589999999999</v>
          </cell>
          <cell r="E28">
            <v>293.86369999999999</v>
          </cell>
          <cell r="F28">
            <v>294.61399999999998</v>
          </cell>
          <cell r="G28">
            <v>258.65520000000004</v>
          </cell>
        </row>
        <row r="29">
          <cell r="B29" t="str">
            <v>STOCKS FINAUX</v>
          </cell>
          <cell r="C29">
            <v>96.391999999999996</v>
          </cell>
          <cell r="D29">
            <v>105.205</v>
          </cell>
          <cell r="E29">
            <v>73.522000000000006</v>
          </cell>
          <cell r="F29">
            <v>11.824999999999999</v>
          </cell>
          <cell r="G29">
            <v>11.445</v>
          </cell>
        </row>
        <row r="30">
          <cell r="B30" t="str">
            <v>UTILISATION  INTÉRIEURE VIANDE (=12+20+100-30-40)</v>
          </cell>
          <cell r="C30">
            <v>1538.6166746044162</v>
          </cell>
          <cell r="D30">
            <v>1568.2118788677142</v>
          </cell>
          <cell r="E30">
            <v>1615.030404752001</v>
          </cell>
          <cell r="F30">
            <v>1631.3995721600002</v>
          </cell>
          <cell r="G30">
            <v>1561.0169495600001</v>
          </cell>
        </row>
        <row r="31">
          <cell r="B31" t="str">
            <v>-   pertes</v>
          </cell>
        </row>
        <row r="32">
          <cell r="B32" t="str">
            <v>-  alimentation animale</v>
          </cell>
        </row>
        <row r="33">
          <cell r="B33" t="str">
            <v>-  consommation humaine brute</v>
          </cell>
          <cell r="C33">
            <v>1538.6166746044162</v>
          </cell>
          <cell r="D33">
            <v>1568.2118788677142</v>
          </cell>
          <cell r="E33">
            <v>1615.030404752001</v>
          </cell>
          <cell r="F33">
            <v>1631.3995721600002</v>
          </cell>
          <cell r="G33">
            <v>1561.0169495600001</v>
          </cell>
        </row>
        <row r="34">
          <cell r="B34" t="str">
            <v xml:space="preserve">     -dont  graisses de découpe</v>
          </cell>
          <cell r="C34">
            <v>95.554575303242927</v>
          </cell>
          <cell r="D34">
            <v>94.603166287724434</v>
          </cell>
          <cell r="E34">
            <v>89.760700136360128</v>
          </cell>
          <cell r="F34">
            <v>88.506880888799742</v>
          </cell>
          <cell r="G34">
            <v>84.014642500799937</v>
          </cell>
        </row>
        <row r="35">
          <cell r="B35" t="str">
            <v xml:space="preserve">     -dont  consommation humaine nette</v>
          </cell>
          <cell r="C35">
            <v>1443.0620993011732</v>
          </cell>
          <cell r="D35">
            <v>1473.6087125799897</v>
          </cell>
          <cell r="E35">
            <v>1525.2697046156409</v>
          </cell>
          <cell r="F35">
            <v>1542.8926912712004</v>
          </cell>
          <cell r="G35">
            <v>1477.0023070592001</v>
          </cell>
        </row>
        <row r="37">
          <cell r="A37" t="str">
            <v>RATIOS</v>
          </cell>
          <cell r="B37" t="str">
            <v>* UE à 25 depuis la campagne 2004</v>
          </cell>
        </row>
        <row r="38">
          <cell r="B38" t="str">
            <v>VARIATION DES STOCKS  (1 000 t)</v>
          </cell>
          <cell r="C38">
            <v>96.391999999999996</v>
          </cell>
          <cell r="D38">
            <v>8.8130000000000024</v>
          </cell>
          <cell r="E38">
            <v>-31.682999999999993</v>
          </cell>
          <cell r="F38">
            <v>-61.697000000000003</v>
          </cell>
          <cell r="G38">
            <v>-0.37999999999999901</v>
          </cell>
        </row>
        <row r="39">
          <cell r="B39" t="str">
            <v>TAUX D'APPROVISIONNEMENT VIANDES EN  %</v>
          </cell>
          <cell r="C39">
            <v>112.91674809458935</v>
          </cell>
          <cell r="D39">
            <v>109.68272795571707</v>
          </cell>
          <cell r="E39">
            <v>101.05151735534093</v>
          </cell>
          <cell r="F39">
            <v>98.640213202297929</v>
          </cell>
          <cell r="G39">
            <v>97.855372742145022</v>
          </cell>
        </row>
        <row r="40">
          <cell r="B40" t="str">
            <v>TAUX D'APPROVISIONNEMENT TOTAL EN  %</v>
          </cell>
          <cell r="C40">
            <v>128.82499416217712</v>
          </cell>
          <cell r="D40">
            <v>126.62392438006373</v>
          </cell>
          <cell r="E40">
            <v>116.56480215899913</v>
          </cell>
          <cell r="F40">
            <v>113.24325289468766</v>
          </cell>
          <cell r="G40">
            <v>113.29051840586858</v>
          </cell>
        </row>
        <row r="41">
          <cell r="B41" t="str">
            <v>CONSOMMATION HUMAINE BRUTE EN KG/TETE/AN</v>
          </cell>
          <cell r="C41">
            <v>25.791050079695864</v>
          </cell>
          <cell r="D41">
            <v>26.196680401378384</v>
          </cell>
          <cell r="E41">
            <v>26.893417560355036</v>
          </cell>
          <cell r="F41">
            <v>27.038576839034743</v>
          </cell>
          <cell r="G41">
            <v>25.710988397404225</v>
          </cell>
        </row>
        <row r="42">
          <cell r="B42" t="str">
            <v>Source : AGRESTE - Bilans</v>
          </cell>
        </row>
      </sheetData>
      <sheetData sheetId="9" refreshError="1"/>
      <sheetData sheetId="10"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greste.agriculture.gouv.fr/agreste-web/disaron/SAA-SeriesLongues/detai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agreste.agriculture.gouv.fr/agreste-web/disaron/SAA-SeriesLongues/deta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agreste.agriculture.gouv.fr/agreste-web/disaron/SAA-SeriesLongues/detail/"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agreste.agriculture.gouv.fr/agreste-web/disaron/SAA-SeriesLongues/detail/"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agreste.agriculture.gouv.fr/agreste-web/disaron/SAA-SeriesLongues/detail/"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99"/>
  </sheetPr>
  <dimension ref="B1:L30"/>
  <sheetViews>
    <sheetView tabSelected="1" zoomScaleNormal="100" workbookViewId="0">
      <selection activeCell="N28" sqref="N28"/>
    </sheetView>
  </sheetViews>
  <sheetFormatPr baseColWidth="10" defaultColWidth="11.44140625" defaultRowHeight="14.4" x14ac:dyDescent="0.35"/>
  <cols>
    <col min="1" max="1" width="5" style="3" customWidth="1"/>
    <col min="2" max="2" width="32.5546875" style="3" customWidth="1"/>
    <col min="3" max="3" width="26.109375" style="3" customWidth="1"/>
    <col min="4" max="4" width="16.88671875" style="3" customWidth="1"/>
    <col min="5" max="5" width="20" style="3" customWidth="1"/>
    <col min="6" max="6" width="18.33203125" style="3" customWidth="1"/>
    <col min="7" max="7" width="13.33203125" style="3" customWidth="1"/>
    <col min="8" max="8" width="10.6640625" style="3" customWidth="1"/>
    <col min="9" max="9" width="9.109375" style="3" customWidth="1"/>
    <col min="10" max="12" width="14.6640625" style="3" bestFit="1" customWidth="1"/>
    <col min="13" max="13" width="11.44140625" style="3" customWidth="1"/>
    <col min="14" max="14" width="16.88671875" style="3" customWidth="1"/>
    <col min="15" max="18" width="14.6640625" style="3" bestFit="1" customWidth="1"/>
    <col min="19" max="19" width="5.6640625" style="3" customWidth="1"/>
    <col min="20" max="20" width="13.5546875" style="3" bestFit="1" customWidth="1"/>
    <col min="21" max="16384" width="11.44140625" style="3"/>
  </cols>
  <sheetData>
    <row r="1" spans="2:12" ht="26.25" customHeight="1" x14ac:dyDescent="0.35"/>
    <row r="2" spans="2:12" ht="18" x14ac:dyDescent="0.35">
      <c r="B2" s="392" t="s">
        <v>200</v>
      </c>
    </row>
    <row r="3" spans="2:12" x14ac:dyDescent="0.35">
      <c r="B3" s="1"/>
      <c r="C3" s="1"/>
      <c r="D3" s="1"/>
      <c r="E3" s="1"/>
      <c r="F3" s="1"/>
      <c r="G3" s="1"/>
    </row>
    <row r="4" spans="2:12" x14ac:dyDescent="0.35">
      <c r="B4" s="384"/>
      <c r="C4" s="1"/>
      <c r="D4" s="1"/>
      <c r="E4" s="1"/>
      <c r="F4" s="1"/>
      <c r="G4" s="1"/>
      <c r="L4" s="23"/>
    </row>
    <row r="5" spans="2:12" x14ac:dyDescent="0.35">
      <c r="B5" s="1"/>
      <c r="C5" s="1"/>
      <c r="D5" s="1"/>
      <c r="E5" s="1"/>
      <c r="F5" s="1"/>
      <c r="G5" s="1"/>
    </row>
    <row r="10" spans="2:12" x14ac:dyDescent="0.35">
      <c r="E10" s="415" t="s">
        <v>149</v>
      </c>
    </row>
    <row r="11" spans="2:12" ht="6.75" customHeight="1" thickBot="1" x14ac:dyDescent="0.4">
      <c r="D11" s="385"/>
      <c r="E11" s="385"/>
      <c r="F11" s="244"/>
    </row>
    <row r="12" spans="2:12" ht="15" thickBot="1" x14ac:dyDescent="0.4">
      <c r="B12" s="394" t="s">
        <v>98</v>
      </c>
      <c r="C12" s="386">
        <v>2020</v>
      </c>
      <c r="D12" s="395">
        <v>2024</v>
      </c>
      <c r="E12" s="396" t="s">
        <v>192</v>
      </c>
    </row>
    <row r="13" spans="2:12" x14ac:dyDescent="0.35">
      <c r="B13" s="403" t="s">
        <v>59</v>
      </c>
      <c r="C13" s="404">
        <v>101</v>
      </c>
      <c r="D13" s="405">
        <v>118</v>
      </c>
      <c r="E13" s="406">
        <f>(D13-C13)/C13</f>
        <v>0.16831683168316833</v>
      </c>
    </row>
    <row r="14" spans="2:12" x14ac:dyDescent="0.35">
      <c r="B14" s="389" t="s">
        <v>63</v>
      </c>
      <c r="C14" s="390">
        <v>21739</v>
      </c>
      <c r="D14" s="391">
        <v>21623</v>
      </c>
      <c r="E14" s="387">
        <f>(D14-C14)/C14</f>
        <v>-5.3360320161920972E-3</v>
      </c>
    </row>
    <row r="15" spans="2:12" x14ac:dyDescent="0.35">
      <c r="B15" s="403" t="s">
        <v>67</v>
      </c>
      <c r="C15" s="404">
        <v>36173</v>
      </c>
      <c r="D15" s="405">
        <v>36465</v>
      </c>
      <c r="E15" s="406">
        <f t="shared" ref="E15:E25" si="0">(D15-C15)/C15</f>
        <v>8.0723191330550406E-3</v>
      </c>
    </row>
    <row r="16" spans="2:12" x14ac:dyDescent="0.35">
      <c r="B16" s="407" t="s">
        <v>57</v>
      </c>
      <c r="C16" s="408">
        <v>19</v>
      </c>
      <c r="D16" s="409">
        <v>25</v>
      </c>
      <c r="E16" s="410">
        <f t="shared" si="0"/>
        <v>0.31578947368421051</v>
      </c>
    </row>
    <row r="17" spans="2:8" x14ac:dyDescent="0.35">
      <c r="B17" s="403" t="s">
        <v>61</v>
      </c>
      <c r="C17" s="404">
        <v>2457</v>
      </c>
      <c r="D17" s="405">
        <v>2574</v>
      </c>
      <c r="E17" s="406">
        <f t="shared" si="0"/>
        <v>4.7619047619047616E-2</v>
      </c>
    </row>
    <row r="18" spans="2:8" x14ac:dyDescent="0.35">
      <c r="B18" s="389" t="s">
        <v>69</v>
      </c>
      <c r="C18" s="390">
        <v>48174</v>
      </c>
      <c r="D18" s="391">
        <v>47435</v>
      </c>
      <c r="E18" s="387">
        <f t="shared" si="0"/>
        <v>-1.5340225017644373E-2</v>
      </c>
    </row>
    <row r="19" spans="2:8" x14ac:dyDescent="0.35">
      <c r="B19" s="397" t="s">
        <v>62</v>
      </c>
      <c r="C19" s="388">
        <v>32496</v>
      </c>
      <c r="D19" s="398">
        <v>30978</v>
      </c>
      <c r="E19" s="399">
        <f t="shared" si="0"/>
        <v>-4.6713441654357458E-2</v>
      </c>
    </row>
    <row r="20" spans="2:8" x14ac:dyDescent="0.35">
      <c r="B20" s="407" t="s">
        <v>58</v>
      </c>
      <c r="C20" s="408">
        <v>0</v>
      </c>
      <c r="D20" s="409">
        <v>35</v>
      </c>
      <c r="E20" s="409">
        <v>0</v>
      </c>
    </row>
    <row r="21" spans="2:8" x14ac:dyDescent="0.35">
      <c r="B21" s="389" t="s">
        <v>68</v>
      </c>
      <c r="C21" s="390">
        <v>238009</v>
      </c>
      <c r="D21" s="391">
        <v>230780</v>
      </c>
      <c r="E21" s="387">
        <f t="shared" si="0"/>
        <v>-3.0372801028532535E-2</v>
      </c>
    </row>
    <row r="22" spans="2:8" x14ac:dyDescent="0.35">
      <c r="B22" s="389" t="s">
        <v>66</v>
      </c>
      <c r="C22" s="390">
        <v>269631</v>
      </c>
      <c r="D22" s="391">
        <v>254858</v>
      </c>
      <c r="E22" s="387">
        <f t="shared" si="0"/>
        <v>-5.4789694063368082E-2</v>
      </c>
    </row>
    <row r="23" spans="2:8" x14ac:dyDescent="0.35">
      <c r="B23" s="389" t="s">
        <v>64</v>
      </c>
      <c r="C23" s="390">
        <v>49110</v>
      </c>
      <c r="D23" s="391">
        <v>48043</v>
      </c>
      <c r="E23" s="387">
        <f t="shared" si="0"/>
        <v>-2.1726735899002241E-2</v>
      </c>
    </row>
    <row r="24" spans="2:8" x14ac:dyDescent="0.35">
      <c r="B24" s="403" t="s">
        <v>65</v>
      </c>
      <c r="C24" s="404">
        <v>94115</v>
      </c>
      <c r="D24" s="405">
        <v>94809</v>
      </c>
      <c r="E24" s="406">
        <f t="shared" si="0"/>
        <v>7.3739573925516652E-3</v>
      </c>
    </row>
    <row r="25" spans="2:8" ht="15" thickBot="1" x14ac:dyDescent="0.4">
      <c r="B25" s="411" t="s">
        <v>60</v>
      </c>
      <c r="C25" s="412">
        <v>6618</v>
      </c>
      <c r="D25" s="413">
        <v>6936</v>
      </c>
      <c r="E25" s="414">
        <f t="shared" si="0"/>
        <v>4.805077062556664E-2</v>
      </c>
    </row>
    <row r="26" spans="2:8" ht="15" thickBot="1" x14ac:dyDescent="0.4">
      <c r="B26" s="416" t="s">
        <v>148</v>
      </c>
      <c r="C26" s="417">
        <f>SUM(C13:C25)</f>
        <v>798642</v>
      </c>
      <c r="D26" s="418">
        <f>SUM(D13:D25)</f>
        <v>774679</v>
      </c>
      <c r="E26" s="393">
        <f>(D26-C26)/C26</f>
        <v>-3.0004682949306447E-2</v>
      </c>
    </row>
    <row r="27" spans="2:8" x14ac:dyDescent="0.35">
      <c r="D27" s="402"/>
    </row>
    <row r="30" spans="2:8" ht="16.8" x14ac:dyDescent="0.4">
      <c r="B30" s="400" t="s">
        <v>201</v>
      </c>
      <c r="C30" s="401" t="s">
        <v>202</v>
      </c>
      <c r="D30" s="400"/>
      <c r="E30" s="400"/>
      <c r="F30" s="400"/>
      <c r="G30" s="400"/>
      <c r="H30" s="400"/>
    </row>
  </sheetData>
  <phoneticPr fontId="0" type="noConversion"/>
  <hyperlinks>
    <hyperlink ref="C30" r:id="rId1" xr:uid="{784F433E-078A-46CA-9162-1AD810E8B7F0}"/>
  </hyperlinks>
  <pageMargins left="0.78740157499999996" right="0.78740157499999996" top="0.984251969" bottom="0.984251969" header="0.4921259845" footer="0.4921259845"/>
  <pageSetup paperSize="9" orientation="portrait"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CC99"/>
  </sheetPr>
  <dimension ref="B2:O33"/>
  <sheetViews>
    <sheetView zoomScaleNormal="100" workbookViewId="0">
      <selection activeCell="S29" sqref="S29"/>
    </sheetView>
  </sheetViews>
  <sheetFormatPr baseColWidth="10" defaultColWidth="11.44140625" defaultRowHeight="15" x14ac:dyDescent="0.35"/>
  <cols>
    <col min="1" max="1" width="4.6640625" style="47" customWidth="1"/>
    <col min="2" max="2" width="25.109375" style="47" customWidth="1"/>
    <col min="3" max="3" width="30.5546875" style="47" customWidth="1"/>
    <col min="4" max="4" width="8.6640625" style="47" customWidth="1"/>
    <col min="5" max="5" width="4.6640625" style="47" customWidth="1"/>
    <col min="6" max="6" width="8.6640625" style="47" customWidth="1"/>
    <col min="7" max="7" width="4.6640625" style="47" customWidth="1"/>
    <col min="8" max="12" width="8.6640625" style="47" customWidth="1"/>
    <col min="13" max="13" width="13.109375" style="60" customWidth="1"/>
    <col min="14" max="14" width="8.109375" style="49" customWidth="1"/>
    <col min="15" max="16384" width="11.44140625" style="47"/>
  </cols>
  <sheetData>
    <row r="2" spans="2:15" ht="19.2" x14ac:dyDescent="0.45">
      <c r="B2" s="108" t="s">
        <v>138</v>
      </c>
      <c r="C2" s="93"/>
      <c r="D2" s="93"/>
      <c r="E2" s="93"/>
      <c r="F2" s="93"/>
      <c r="G2" s="93"/>
      <c r="H2" s="93"/>
      <c r="I2" s="93"/>
      <c r="J2" s="93"/>
      <c r="K2" s="93"/>
      <c r="L2" s="93"/>
      <c r="M2" s="62"/>
    </row>
    <row r="3" spans="2:15" ht="6.75" customHeight="1" x14ac:dyDescent="0.4">
      <c r="B3" s="110"/>
      <c r="C3" s="110"/>
      <c r="D3" s="110"/>
      <c r="E3" s="110"/>
      <c r="F3" s="110"/>
      <c r="G3" s="110"/>
      <c r="H3" s="110"/>
      <c r="I3" s="110"/>
      <c r="J3" s="110"/>
      <c r="K3" s="110"/>
      <c r="L3" s="110"/>
      <c r="M3" s="111"/>
      <c r="N3" s="59"/>
    </row>
    <row r="4" spans="2:15" ht="50.4" x14ac:dyDescent="0.4">
      <c r="B4" s="112" t="s">
        <v>132</v>
      </c>
      <c r="C4" s="112" t="s">
        <v>158</v>
      </c>
      <c r="D4" s="170">
        <v>2010</v>
      </c>
      <c r="E4" s="188" t="s">
        <v>160</v>
      </c>
      <c r="F4" s="180">
        <v>2015</v>
      </c>
      <c r="G4" s="188" t="s">
        <v>160</v>
      </c>
      <c r="H4" s="171">
        <v>2020</v>
      </c>
      <c r="I4" s="171">
        <v>2021</v>
      </c>
      <c r="J4" s="172">
        <v>2022</v>
      </c>
      <c r="K4" s="162">
        <v>2023</v>
      </c>
      <c r="L4" s="163">
        <v>2024</v>
      </c>
      <c r="M4" s="173" t="s">
        <v>159</v>
      </c>
      <c r="N4" s="47"/>
    </row>
    <row r="5" spans="2:15" s="45" customFormat="1" ht="16.8" x14ac:dyDescent="0.4">
      <c r="B5" s="113" t="s">
        <v>141</v>
      </c>
      <c r="C5" s="114" t="s">
        <v>128</v>
      </c>
      <c r="D5" s="174">
        <v>14.8</v>
      </c>
      <c r="E5" s="189"/>
      <c r="F5" s="181">
        <v>14.8</v>
      </c>
      <c r="G5" s="189"/>
      <c r="H5" s="176">
        <v>17.399999999999999</v>
      </c>
      <c r="I5" s="176">
        <v>18.2</v>
      </c>
      <c r="J5" s="176">
        <v>20.8</v>
      </c>
      <c r="K5" s="175">
        <v>22</v>
      </c>
      <c r="L5" s="177">
        <v>18.899999999999999</v>
      </c>
      <c r="M5" s="195">
        <v>8.6206896551724144E-2</v>
      </c>
      <c r="O5" s="169">
        <f>(L5-H5)/H5</f>
        <v>8.6206896551724144E-2</v>
      </c>
    </row>
    <row r="6" spans="2:15" s="45" customFormat="1" ht="16.8" x14ac:dyDescent="0.4">
      <c r="B6" s="114" t="s">
        <v>156</v>
      </c>
      <c r="C6" s="114" t="s">
        <v>128</v>
      </c>
      <c r="D6" s="178">
        <v>10.9</v>
      </c>
      <c r="E6" s="190"/>
      <c r="F6" s="182">
        <v>8.9</v>
      </c>
      <c r="G6" s="190"/>
      <c r="H6" s="179">
        <v>9.3000000000000007</v>
      </c>
      <c r="I6" s="179">
        <v>9.3000000000000007</v>
      </c>
      <c r="J6" s="161">
        <v>9.5</v>
      </c>
      <c r="K6" s="151">
        <v>9.6999999999999993</v>
      </c>
      <c r="L6" s="165">
        <v>9.4</v>
      </c>
      <c r="M6" s="196">
        <v>1.0752688172042972E-2</v>
      </c>
      <c r="O6" s="169">
        <f t="shared" ref="O6:O18" si="0">(L6-H6)/H6</f>
        <v>1.0752688172042972E-2</v>
      </c>
    </row>
    <row r="7" spans="2:15" ht="16.8" x14ac:dyDescent="0.4">
      <c r="B7" s="117"/>
      <c r="C7" s="117" t="s">
        <v>119</v>
      </c>
      <c r="D7" s="118">
        <v>7</v>
      </c>
      <c r="E7" s="191"/>
      <c r="F7" s="183" t="s">
        <v>131</v>
      </c>
      <c r="G7" s="191"/>
      <c r="H7" s="119">
        <v>7</v>
      </c>
      <c r="I7" s="119">
        <v>6</v>
      </c>
      <c r="J7" s="156">
        <v>6.5</v>
      </c>
      <c r="K7" s="153">
        <v>6.5</v>
      </c>
      <c r="L7" s="166">
        <v>6.5</v>
      </c>
      <c r="M7" s="197">
        <v>-7.1428571428571425E-2</v>
      </c>
      <c r="N7" s="47"/>
      <c r="O7" s="169">
        <f t="shared" si="0"/>
        <v>-7.1428571428571425E-2</v>
      </c>
    </row>
    <row r="8" spans="2:15" ht="16.8" x14ac:dyDescent="0.4">
      <c r="B8" s="117"/>
      <c r="C8" s="117" t="s">
        <v>120</v>
      </c>
      <c r="D8" s="118">
        <v>6.8</v>
      </c>
      <c r="E8" s="191"/>
      <c r="F8" s="184">
        <v>7</v>
      </c>
      <c r="G8" s="191"/>
      <c r="H8" s="120">
        <v>6</v>
      </c>
      <c r="I8" s="120">
        <v>6</v>
      </c>
      <c r="J8" s="152">
        <v>6</v>
      </c>
      <c r="K8" s="153">
        <v>5.5</v>
      </c>
      <c r="L8" s="166">
        <v>6.5</v>
      </c>
      <c r="M8" s="198">
        <v>8.3333333333333329E-2</v>
      </c>
      <c r="N8" s="47"/>
      <c r="O8" s="169">
        <f t="shared" si="0"/>
        <v>8.3333333333333329E-2</v>
      </c>
    </row>
    <row r="9" spans="2:15" ht="16.8" x14ac:dyDescent="0.4">
      <c r="B9" s="117"/>
      <c r="C9" s="117" t="s">
        <v>121</v>
      </c>
      <c r="D9" s="118">
        <v>8</v>
      </c>
      <c r="E9" s="191"/>
      <c r="F9" s="184">
        <v>8</v>
      </c>
      <c r="G9" s="191"/>
      <c r="H9" s="120">
        <v>10</v>
      </c>
      <c r="I9" s="120">
        <v>11</v>
      </c>
      <c r="J9" s="152">
        <v>11</v>
      </c>
      <c r="K9" s="153">
        <v>10</v>
      </c>
      <c r="L9" s="166">
        <v>9</v>
      </c>
      <c r="M9" s="198">
        <v>-0.1</v>
      </c>
      <c r="N9" s="47"/>
      <c r="O9" s="169">
        <f t="shared" si="0"/>
        <v>-0.1</v>
      </c>
    </row>
    <row r="10" spans="2:15" ht="16.8" x14ac:dyDescent="0.4">
      <c r="B10" s="117"/>
      <c r="C10" s="117" t="s">
        <v>122</v>
      </c>
      <c r="D10" s="118">
        <v>8</v>
      </c>
      <c r="E10" s="191"/>
      <c r="F10" s="184">
        <v>7</v>
      </c>
      <c r="G10" s="191"/>
      <c r="H10" s="120">
        <v>7</v>
      </c>
      <c r="I10" s="120">
        <v>7</v>
      </c>
      <c r="J10" s="152">
        <v>7</v>
      </c>
      <c r="K10" s="153">
        <v>7</v>
      </c>
      <c r="L10" s="166">
        <v>7</v>
      </c>
      <c r="M10" s="198">
        <v>0</v>
      </c>
      <c r="N10" s="47"/>
      <c r="O10" s="169">
        <f t="shared" si="0"/>
        <v>0</v>
      </c>
    </row>
    <row r="11" spans="2:15" ht="16.8" x14ac:dyDescent="0.4">
      <c r="B11" s="117"/>
      <c r="C11" s="117" t="s">
        <v>123</v>
      </c>
      <c r="D11" s="118">
        <v>12</v>
      </c>
      <c r="E11" s="191"/>
      <c r="F11" s="184">
        <v>9.5</v>
      </c>
      <c r="G11" s="191"/>
      <c r="H11" s="120">
        <v>10</v>
      </c>
      <c r="I11" s="120">
        <v>10</v>
      </c>
      <c r="J11" s="152">
        <v>10.5</v>
      </c>
      <c r="K11" s="153">
        <v>11</v>
      </c>
      <c r="L11" s="166">
        <v>10.5</v>
      </c>
      <c r="M11" s="198">
        <v>0.05</v>
      </c>
      <c r="N11" s="47"/>
      <c r="O11" s="169">
        <f t="shared" si="0"/>
        <v>0.05</v>
      </c>
    </row>
    <row r="12" spans="2:15" s="45" customFormat="1" ht="16.8" x14ac:dyDescent="0.4">
      <c r="B12" s="113"/>
      <c r="C12" s="113" t="s">
        <v>117</v>
      </c>
      <c r="D12" s="115">
        <v>7.5</v>
      </c>
      <c r="E12" s="192"/>
      <c r="F12" s="185">
        <v>9</v>
      </c>
      <c r="G12" s="192"/>
      <c r="H12" s="116">
        <v>9</v>
      </c>
      <c r="I12" s="116">
        <v>9</v>
      </c>
      <c r="J12" s="157">
        <v>9</v>
      </c>
      <c r="K12" s="158">
        <v>9</v>
      </c>
      <c r="L12" s="164">
        <v>9</v>
      </c>
      <c r="M12" s="199">
        <v>0</v>
      </c>
      <c r="O12" s="169">
        <f t="shared" si="0"/>
        <v>0</v>
      </c>
    </row>
    <row r="13" spans="2:15" s="45" customFormat="1" ht="16.8" x14ac:dyDescent="0.4">
      <c r="B13" s="121"/>
      <c r="C13" s="121" t="s">
        <v>118</v>
      </c>
      <c r="D13" s="122">
        <v>7.5</v>
      </c>
      <c r="E13" s="193"/>
      <c r="F13" s="186">
        <v>9</v>
      </c>
      <c r="G13" s="193"/>
      <c r="H13" s="123">
        <v>9</v>
      </c>
      <c r="I13" s="123">
        <v>9</v>
      </c>
      <c r="J13" s="159">
        <v>9</v>
      </c>
      <c r="K13" s="160">
        <v>9</v>
      </c>
      <c r="L13" s="167">
        <v>9</v>
      </c>
      <c r="M13" s="200">
        <v>0</v>
      </c>
      <c r="O13" s="169">
        <f t="shared" si="0"/>
        <v>0</v>
      </c>
    </row>
    <row r="14" spans="2:15" s="45" customFormat="1" ht="16.8" x14ac:dyDescent="0.4">
      <c r="B14" s="114" t="s">
        <v>157</v>
      </c>
      <c r="C14" s="114" t="s">
        <v>128</v>
      </c>
      <c r="D14" s="178">
        <v>17.399999999999999</v>
      </c>
      <c r="E14" s="190"/>
      <c r="F14" s="182">
        <v>18.7</v>
      </c>
      <c r="G14" s="190"/>
      <c r="H14" s="179">
        <v>22.9</v>
      </c>
      <c r="I14" s="179">
        <v>24.2</v>
      </c>
      <c r="J14" s="161">
        <v>32.799999999999997</v>
      </c>
      <c r="K14" s="151">
        <v>34.9</v>
      </c>
      <c r="L14" s="165">
        <v>29</v>
      </c>
      <c r="M14" s="196">
        <v>0.26637554585152845</v>
      </c>
      <c r="O14" s="169">
        <f>(L14-H14)/H14</f>
        <v>0.26637554585152845</v>
      </c>
    </row>
    <row r="15" spans="2:15" ht="16.8" x14ac:dyDescent="0.4">
      <c r="B15" s="117"/>
      <c r="C15" s="117" t="s">
        <v>124</v>
      </c>
      <c r="D15" s="118">
        <v>52</v>
      </c>
      <c r="E15" s="191"/>
      <c r="F15" s="184">
        <v>57</v>
      </c>
      <c r="G15" s="191"/>
      <c r="H15" s="120">
        <v>63</v>
      </c>
      <c r="I15" s="120">
        <v>63</v>
      </c>
      <c r="J15" s="152">
        <v>70</v>
      </c>
      <c r="K15" s="153">
        <v>70</v>
      </c>
      <c r="L15" s="166">
        <v>55</v>
      </c>
      <c r="M15" s="198">
        <v>-0.12698412698412698</v>
      </c>
      <c r="N15" s="47"/>
      <c r="O15" s="169">
        <f t="shared" si="0"/>
        <v>-0.12698412698412698</v>
      </c>
    </row>
    <row r="16" spans="2:15" ht="16.8" x14ac:dyDescent="0.4">
      <c r="B16" s="117"/>
      <c r="C16" s="117" t="s">
        <v>125</v>
      </c>
      <c r="D16" s="118">
        <v>16</v>
      </c>
      <c r="E16" s="191"/>
      <c r="F16" s="184">
        <v>18</v>
      </c>
      <c r="G16" s="191"/>
      <c r="H16" s="120">
        <v>22</v>
      </c>
      <c r="I16" s="120">
        <v>25</v>
      </c>
      <c r="J16" s="152">
        <v>26</v>
      </c>
      <c r="K16" s="153">
        <v>31</v>
      </c>
      <c r="L16" s="166">
        <v>24</v>
      </c>
      <c r="M16" s="198">
        <v>9.0909090909090912E-2</v>
      </c>
      <c r="N16" s="47"/>
      <c r="O16" s="169">
        <f t="shared" si="0"/>
        <v>9.0909090909090912E-2</v>
      </c>
    </row>
    <row r="17" spans="2:15" ht="16.8" x14ac:dyDescent="0.4">
      <c r="B17" s="117"/>
      <c r="C17" s="117" t="s">
        <v>126</v>
      </c>
      <c r="D17" s="118">
        <v>12.5</v>
      </c>
      <c r="E17" s="191"/>
      <c r="F17" s="184">
        <v>13</v>
      </c>
      <c r="G17" s="191"/>
      <c r="H17" s="120">
        <v>17</v>
      </c>
      <c r="I17" s="120">
        <v>18</v>
      </c>
      <c r="J17" s="152">
        <v>19</v>
      </c>
      <c r="K17" s="153">
        <v>20</v>
      </c>
      <c r="L17" s="166">
        <v>19</v>
      </c>
      <c r="M17" s="198">
        <v>0.11764705882352941</v>
      </c>
      <c r="N17" s="47"/>
      <c r="O17" s="169">
        <f t="shared" si="0"/>
        <v>0.11764705882352941</v>
      </c>
    </row>
    <row r="18" spans="2:15" ht="16.8" x14ac:dyDescent="0.4">
      <c r="B18" s="124"/>
      <c r="C18" s="124" t="s">
        <v>127</v>
      </c>
      <c r="D18" s="125">
        <v>15</v>
      </c>
      <c r="E18" s="194"/>
      <c r="F18" s="187">
        <v>16</v>
      </c>
      <c r="G18" s="194"/>
      <c r="H18" s="126">
        <v>20</v>
      </c>
      <c r="I18" s="126">
        <v>21</v>
      </c>
      <c r="J18" s="154">
        <v>22</v>
      </c>
      <c r="K18" s="155">
        <v>23</v>
      </c>
      <c r="L18" s="168">
        <v>22</v>
      </c>
      <c r="M18" s="201">
        <v>0.1</v>
      </c>
      <c r="N18" s="47"/>
      <c r="O18" s="169">
        <f t="shared" si="0"/>
        <v>0.1</v>
      </c>
    </row>
    <row r="19" spans="2:15" ht="16.8" x14ac:dyDescent="0.4">
      <c r="B19" s="62" t="s">
        <v>130</v>
      </c>
      <c r="C19" s="93"/>
      <c r="D19" s="93"/>
      <c r="E19" s="93"/>
      <c r="F19" s="93"/>
      <c r="G19" s="93"/>
      <c r="H19" s="93"/>
      <c r="I19" s="93"/>
      <c r="J19" s="93"/>
      <c r="K19" s="93"/>
      <c r="L19" s="93"/>
      <c r="M19" s="62"/>
    </row>
    <row r="20" spans="2:15" ht="16.8" x14ac:dyDescent="0.4">
      <c r="B20" s="127" t="s">
        <v>129</v>
      </c>
      <c r="C20" s="93"/>
      <c r="D20" s="93"/>
      <c r="E20" s="93"/>
      <c r="F20" s="93"/>
      <c r="G20" s="93"/>
      <c r="H20" s="93"/>
      <c r="I20" s="93"/>
      <c r="J20" s="93"/>
      <c r="K20" s="93"/>
      <c r="L20" s="93"/>
      <c r="M20" s="62"/>
    </row>
    <row r="23" spans="2:15" ht="16.8" x14ac:dyDescent="0.4">
      <c r="B23" s="400" t="s">
        <v>201</v>
      </c>
      <c r="C23" s="559" t="s">
        <v>210</v>
      </c>
      <c r="D23" s="559"/>
      <c r="E23" s="559"/>
      <c r="F23" s="559"/>
      <c r="G23" s="559"/>
      <c r="H23" s="559"/>
      <c r="I23" s="559"/>
      <c r="J23" s="559"/>
      <c r="K23" s="559"/>
      <c r="L23" s="559"/>
    </row>
    <row r="25" spans="2:15" ht="34.200000000000003" x14ac:dyDescent="0.75">
      <c r="B25" s="128"/>
    </row>
    <row r="27" spans="2:15" ht="16.8" x14ac:dyDescent="0.4">
      <c r="B27" s="94"/>
    </row>
    <row r="28" spans="2:15" ht="16.8" x14ac:dyDescent="0.4">
      <c r="B28" s="93"/>
    </row>
    <row r="29" spans="2:15" ht="16.8" x14ac:dyDescent="0.4">
      <c r="B29" s="93"/>
      <c r="C29" s="96"/>
    </row>
    <row r="30" spans="2:15" ht="16.8" x14ac:dyDescent="0.4">
      <c r="B30" s="93"/>
    </row>
    <row r="31" spans="2:15" ht="16.8" x14ac:dyDescent="0.4">
      <c r="B31" s="94"/>
    </row>
    <row r="32" spans="2:15" ht="16.8" x14ac:dyDescent="0.4">
      <c r="B32" s="93"/>
    </row>
    <row r="33" spans="2:2" ht="16.8" x14ac:dyDescent="0.4">
      <c r="B33" s="93"/>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99"/>
  </sheetPr>
  <dimension ref="B7:N48"/>
  <sheetViews>
    <sheetView showGridLines="0" topLeftCell="A19" zoomScale="90" zoomScaleNormal="90" workbookViewId="0">
      <selection activeCell="C53" sqref="C53"/>
    </sheetView>
  </sheetViews>
  <sheetFormatPr baseColWidth="10" defaultColWidth="11.44140625" defaultRowHeight="14.4" x14ac:dyDescent="0.35"/>
  <cols>
    <col min="1" max="1" width="3.109375" style="3" customWidth="1"/>
    <col min="2" max="2" width="34.33203125" style="3" bestFit="1" customWidth="1"/>
    <col min="3" max="3" width="15.5546875" style="3" customWidth="1"/>
    <col min="4" max="4" width="13.6640625" style="3" customWidth="1"/>
    <col min="5" max="5" width="13.6640625" style="1" customWidth="1"/>
    <col min="6" max="7" width="13.6640625" style="3" customWidth="1"/>
    <col min="8" max="8" width="17.109375" style="3" customWidth="1"/>
    <col min="9" max="9" width="27.6640625" style="3" customWidth="1"/>
    <col min="10" max="10" width="15.6640625" style="3" customWidth="1"/>
    <col min="11" max="11" width="16.88671875" style="3" customWidth="1"/>
    <col min="12" max="12" width="9" style="3" customWidth="1"/>
    <col min="13" max="13" width="13.33203125" style="3" bestFit="1" customWidth="1"/>
    <col min="14" max="14" width="16.109375" style="3" customWidth="1"/>
    <col min="15" max="15" width="22.44140625" style="3" bestFit="1" customWidth="1"/>
    <col min="16" max="16" width="9.109375" style="3" customWidth="1"/>
    <col min="17" max="17" width="13.88671875" style="3" customWidth="1"/>
    <col min="18" max="18" width="13.44140625" style="3" bestFit="1" customWidth="1"/>
    <col min="19" max="19" width="15.88671875" style="3" bestFit="1" customWidth="1"/>
    <col min="20" max="21" width="13.6640625" style="3" customWidth="1"/>
    <col min="22" max="22" width="16.109375" style="3" bestFit="1" customWidth="1"/>
    <col min="23" max="24" width="12.44140625" style="3" customWidth="1"/>
    <col min="25" max="25" width="42.109375" style="3" bestFit="1" customWidth="1"/>
    <col min="26" max="26" width="16.6640625" style="3" bestFit="1" customWidth="1"/>
    <col min="27" max="27" width="6" style="3" customWidth="1"/>
    <col min="28" max="28" width="19.44140625" style="3" bestFit="1" customWidth="1"/>
    <col min="29" max="29" width="36.33203125" style="3" bestFit="1" customWidth="1"/>
    <col min="30" max="30" width="23.5546875" style="3" bestFit="1" customWidth="1"/>
    <col min="31" max="31" width="27.88671875" style="3" bestFit="1" customWidth="1"/>
    <col min="32" max="32" width="25.6640625" style="3" bestFit="1" customWidth="1"/>
    <col min="33" max="33" width="42.6640625" style="3" bestFit="1" customWidth="1"/>
    <col min="34" max="34" width="24" style="3" bestFit="1" customWidth="1"/>
    <col min="35" max="35" width="23" style="3" bestFit="1" customWidth="1"/>
    <col min="36" max="36" width="20.33203125" style="3" bestFit="1" customWidth="1"/>
    <col min="37" max="37" width="18.44140625" style="3" customWidth="1"/>
    <col min="38" max="38" width="11.5546875" style="3" bestFit="1" customWidth="1"/>
    <col min="39" max="39" width="6.88671875" style="3" customWidth="1"/>
    <col min="40" max="40" width="21.88671875" style="3" customWidth="1"/>
    <col min="41" max="41" width="6" style="3" customWidth="1"/>
    <col min="42" max="42" width="7.88671875" style="3" customWidth="1"/>
    <col min="43" max="43" width="8.109375" style="3" customWidth="1"/>
    <col min="44" max="44" width="24" style="3" customWidth="1"/>
    <col min="45" max="45" width="14.33203125" style="3" bestFit="1" customWidth="1"/>
    <col min="46" max="46" width="8.88671875" style="3" customWidth="1"/>
    <col min="47" max="47" width="6.109375" style="3" customWidth="1"/>
    <col min="48" max="48" width="25.109375" style="3" customWidth="1"/>
    <col min="49" max="49" width="27.109375" style="3" customWidth="1"/>
    <col min="50" max="50" width="16.33203125" style="3" customWidth="1"/>
    <col min="51" max="51" width="11.33203125" style="3" customWidth="1"/>
    <col min="52" max="52" width="12.109375" style="3" customWidth="1"/>
    <col min="53" max="53" width="12.88671875" style="3" customWidth="1"/>
    <col min="54" max="54" width="10.109375" style="3" customWidth="1"/>
    <col min="55" max="55" width="10.5546875" style="3" customWidth="1"/>
    <col min="56" max="56" width="15.44140625" style="3" customWidth="1"/>
    <col min="57" max="57" width="12.109375" style="3" customWidth="1"/>
    <col min="58" max="58" width="11.109375" style="3" customWidth="1"/>
    <col min="59" max="59" width="16.88671875" style="3" customWidth="1"/>
    <col min="60" max="60" width="16.44140625" style="3" bestFit="1" customWidth="1"/>
    <col min="61" max="61" width="17.33203125" style="3" customWidth="1"/>
    <col min="62" max="62" width="29.44140625" style="3" bestFit="1" customWidth="1"/>
    <col min="63" max="63" width="20.109375" style="3" bestFit="1" customWidth="1"/>
    <col min="64" max="64" width="21.6640625" style="3" bestFit="1" customWidth="1"/>
    <col min="65" max="65" width="24.6640625" style="3" bestFit="1" customWidth="1"/>
    <col min="66" max="16384" width="11.44140625" style="3"/>
  </cols>
  <sheetData>
    <row r="7" spans="2:14" x14ac:dyDescent="0.35">
      <c r="C7" s="10"/>
      <c r="D7" s="10"/>
      <c r="M7" s="560" t="s">
        <v>205</v>
      </c>
      <c r="N7" s="561"/>
    </row>
    <row r="8" spans="2:14" ht="86.4" x14ac:dyDescent="0.35">
      <c r="C8" s="369" t="s">
        <v>190</v>
      </c>
      <c r="D8" s="368" t="s">
        <v>191</v>
      </c>
      <c r="F8" s="361" t="s">
        <v>189</v>
      </c>
      <c r="G8" s="360" t="s">
        <v>187</v>
      </c>
      <c r="J8" s="421" t="s">
        <v>190</v>
      </c>
      <c r="K8" s="368" t="s">
        <v>191</v>
      </c>
      <c r="M8" s="422" t="s">
        <v>203</v>
      </c>
      <c r="N8" s="368" t="s">
        <v>204</v>
      </c>
    </row>
    <row r="9" spans="2:14" x14ac:dyDescent="0.35">
      <c r="B9" s="424" t="s">
        <v>108</v>
      </c>
      <c r="C9" s="427">
        <v>213.69</v>
      </c>
      <c r="D9" s="428">
        <v>1296.4949999999999</v>
      </c>
      <c r="F9" s="363">
        <f>C9/$C$18</f>
        <v>1.9634326856550609E-2</v>
      </c>
      <c r="G9" s="363">
        <f>D9/$D$18</f>
        <v>3.5779685262294941E-2</v>
      </c>
      <c r="I9" s="424" t="s">
        <v>108</v>
      </c>
      <c r="J9" s="434">
        <v>213.69</v>
      </c>
      <c r="K9" s="435">
        <v>1296.4949999999999</v>
      </c>
      <c r="M9" s="425">
        <v>1.9634326856550609E-2</v>
      </c>
      <c r="N9" s="426">
        <v>3.5779685262294941E-2</v>
      </c>
    </row>
    <row r="10" spans="2:14" x14ac:dyDescent="0.35">
      <c r="B10" s="43" t="s">
        <v>107</v>
      </c>
      <c r="C10" s="370">
        <v>221.17</v>
      </c>
      <c r="D10" s="366">
        <v>141.35900000000001</v>
      </c>
      <c r="F10" s="363">
        <f t="shared" ref="F10:F18" si="0">C10/$C$18</f>
        <v>2.03216063964776E-2</v>
      </c>
      <c r="G10" s="363">
        <f t="shared" ref="G10:G18" si="1">D10/$D$18</f>
        <v>3.9011184223562384E-3</v>
      </c>
      <c r="I10" s="43" t="s">
        <v>107</v>
      </c>
      <c r="J10" s="436">
        <v>221.17</v>
      </c>
      <c r="K10" s="364">
        <v>141.35900000000001</v>
      </c>
      <c r="M10" s="423">
        <v>2.03216063964776E-2</v>
      </c>
      <c r="N10" s="362">
        <v>3.9011184223562384E-3</v>
      </c>
    </row>
    <row r="11" spans="2:14" x14ac:dyDescent="0.35">
      <c r="B11" s="43" t="s">
        <v>111</v>
      </c>
      <c r="C11" s="370">
        <v>621.61</v>
      </c>
      <c r="D11" s="366">
        <v>3424.848</v>
      </c>
      <c r="F11" s="363">
        <f t="shared" si="0"/>
        <v>5.7114951178344447E-2</v>
      </c>
      <c r="G11" s="363">
        <f t="shared" si="1"/>
        <v>9.4516356415721078E-2</v>
      </c>
      <c r="I11" s="43" t="s">
        <v>111</v>
      </c>
      <c r="J11" s="436">
        <v>621.61</v>
      </c>
      <c r="K11" s="364">
        <v>3424.848</v>
      </c>
      <c r="M11" s="423">
        <v>5.7114951178344447E-2</v>
      </c>
      <c r="N11" s="362">
        <v>9.4516356415721078E-2</v>
      </c>
    </row>
    <row r="12" spans="2:14" x14ac:dyDescent="0.35">
      <c r="B12" s="43" t="s">
        <v>109</v>
      </c>
      <c r="C12" s="370">
        <v>625.61</v>
      </c>
      <c r="D12" s="366">
        <v>823.77300000000002</v>
      </c>
      <c r="F12" s="363">
        <f t="shared" si="0"/>
        <v>5.7482480344080808E-2</v>
      </c>
      <c r="G12" s="363">
        <f t="shared" si="1"/>
        <v>2.2733862195825277E-2</v>
      </c>
      <c r="I12" s="43" t="s">
        <v>109</v>
      </c>
      <c r="J12" s="436">
        <v>625.61</v>
      </c>
      <c r="K12" s="364">
        <v>823.77300000000002</v>
      </c>
      <c r="M12" s="423">
        <v>5.7482480344080808E-2</v>
      </c>
      <c r="N12" s="362">
        <v>2.2733862195825277E-2</v>
      </c>
    </row>
    <row r="13" spans="2:14" x14ac:dyDescent="0.35">
      <c r="B13" s="43" t="s">
        <v>110</v>
      </c>
      <c r="C13" s="370">
        <v>776.18</v>
      </c>
      <c r="D13" s="366">
        <v>1945.3489999999999</v>
      </c>
      <c r="F13" s="363">
        <f t="shared" si="0"/>
        <v>7.1317196965311677E-2</v>
      </c>
      <c r="G13" s="363">
        <f t="shared" si="1"/>
        <v>5.3686265620245512E-2</v>
      </c>
      <c r="I13" s="43" t="s">
        <v>110</v>
      </c>
      <c r="J13" s="436">
        <v>776.18</v>
      </c>
      <c r="K13" s="364">
        <v>1945.3489999999999</v>
      </c>
      <c r="M13" s="423">
        <v>7.1317196965311677E-2</v>
      </c>
      <c r="N13" s="362">
        <v>5.3686265620245512E-2</v>
      </c>
    </row>
    <row r="14" spans="2:14" x14ac:dyDescent="0.35">
      <c r="B14" s="43" t="s">
        <v>113</v>
      </c>
      <c r="C14" s="370">
        <v>1114.1099999999999</v>
      </c>
      <c r="D14" s="366">
        <v>11741.087</v>
      </c>
      <c r="F14" s="363">
        <f t="shared" si="0"/>
        <v>0.10236697970963357</v>
      </c>
      <c r="G14" s="363">
        <f t="shared" si="1"/>
        <v>0.32402161018532483</v>
      </c>
      <c r="I14" s="43" t="s">
        <v>113</v>
      </c>
      <c r="J14" s="436">
        <v>1114.1099999999999</v>
      </c>
      <c r="K14" s="364">
        <v>11741.087</v>
      </c>
      <c r="M14" s="423">
        <v>0.10236697970963357</v>
      </c>
      <c r="N14" s="362">
        <v>0.32402161018532483</v>
      </c>
    </row>
    <row r="15" spans="2:14" x14ac:dyDescent="0.35">
      <c r="B15" s="43" t="s">
        <v>112</v>
      </c>
      <c r="C15" s="370">
        <v>1493.25</v>
      </c>
      <c r="D15" s="366">
        <v>1235.941</v>
      </c>
      <c r="F15" s="363">
        <f t="shared" si="0"/>
        <v>0.13720323168395432</v>
      </c>
      <c r="G15" s="363">
        <f t="shared" si="1"/>
        <v>3.4108561917142816E-2</v>
      </c>
      <c r="I15" s="43" t="s">
        <v>112</v>
      </c>
      <c r="J15" s="436">
        <v>1493.25</v>
      </c>
      <c r="K15" s="364">
        <v>1235.941</v>
      </c>
      <c r="M15" s="423">
        <v>0.13720323168395432</v>
      </c>
      <c r="N15" s="362">
        <v>3.4108561917142816E-2</v>
      </c>
    </row>
    <row r="16" spans="2:14" x14ac:dyDescent="0.35">
      <c r="B16" s="43" t="s">
        <v>115</v>
      </c>
      <c r="C16" s="370">
        <v>2528.7600000000002</v>
      </c>
      <c r="D16" s="366">
        <v>12657.433999999999</v>
      </c>
      <c r="F16" s="363">
        <f t="shared" si="0"/>
        <v>0.23234826328686847</v>
      </c>
      <c r="G16" s="363">
        <f t="shared" si="1"/>
        <v>0.34931025939033383</v>
      </c>
      <c r="I16" s="43" t="s">
        <v>115</v>
      </c>
      <c r="J16" s="436">
        <v>2528.7600000000002</v>
      </c>
      <c r="K16" s="364">
        <v>12657.433999999999</v>
      </c>
      <c r="M16" s="423">
        <v>0.23234826328686847</v>
      </c>
      <c r="N16" s="362">
        <v>0.34931025939033383</v>
      </c>
    </row>
    <row r="17" spans="2:14" x14ac:dyDescent="0.35">
      <c r="B17" s="44" t="s">
        <v>114</v>
      </c>
      <c r="C17" s="371">
        <v>3167.98</v>
      </c>
      <c r="D17" s="367">
        <v>2611.7669999999998</v>
      </c>
      <c r="F17" s="363">
        <f t="shared" si="0"/>
        <v>0.29108126161736725</v>
      </c>
      <c r="G17" s="363">
        <f t="shared" si="1"/>
        <v>7.2077563923075891E-2</v>
      </c>
      <c r="I17" s="44" t="s">
        <v>114</v>
      </c>
      <c r="J17" s="437">
        <v>3167.98</v>
      </c>
      <c r="K17" s="365">
        <v>2611.7669999999998</v>
      </c>
      <c r="M17" s="423">
        <v>0.29108126161736725</v>
      </c>
      <c r="N17" s="362">
        <v>7.2077563923075891E-2</v>
      </c>
    </row>
    <row r="18" spans="2:14" x14ac:dyDescent="0.35">
      <c r="B18" s="42" t="s">
        <v>2</v>
      </c>
      <c r="C18" s="429">
        <v>10883.49</v>
      </c>
      <c r="D18" s="430">
        <v>36235.506000000001</v>
      </c>
      <c r="F18" s="431">
        <f t="shared" si="0"/>
        <v>1</v>
      </c>
      <c r="G18" s="431">
        <f t="shared" si="1"/>
        <v>1</v>
      </c>
      <c r="I18" s="42" t="s">
        <v>2</v>
      </c>
      <c r="J18" s="438">
        <v>10883.49</v>
      </c>
      <c r="K18" s="430">
        <v>36235.506000000001</v>
      </c>
      <c r="M18" s="432">
        <v>1</v>
      </c>
      <c r="N18" s="433">
        <v>1</v>
      </c>
    </row>
    <row r="19" spans="2:14" x14ac:dyDescent="0.35">
      <c r="B19" s="3" t="s">
        <v>70</v>
      </c>
      <c r="C19" s="372">
        <v>10883.55</v>
      </c>
      <c r="D19" s="365">
        <v>36235.673000000003</v>
      </c>
      <c r="I19" s="3" t="s">
        <v>70</v>
      </c>
      <c r="J19" s="437">
        <v>10883.55</v>
      </c>
      <c r="K19" s="365">
        <v>36235.673000000003</v>
      </c>
    </row>
    <row r="20" spans="2:14" x14ac:dyDescent="0.35">
      <c r="C20" s="363">
        <f>C9/C18</f>
        <v>1.9634326856550609E-2</v>
      </c>
      <c r="D20" s="363">
        <f>D9/D18</f>
        <v>3.5779685262294941E-2</v>
      </c>
    </row>
    <row r="21" spans="2:14" x14ac:dyDescent="0.35">
      <c r="B21" s="1"/>
      <c r="C21" s="1"/>
      <c r="D21" s="1"/>
      <c r="F21" s="1"/>
      <c r="G21" s="1"/>
      <c r="H21" s="1"/>
    </row>
    <row r="22" spans="2:14" ht="17.399999999999999" x14ac:dyDescent="0.35">
      <c r="B22" s="57" t="s">
        <v>188</v>
      </c>
      <c r="C22" s="1"/>
      <c r="D22" s="1"/>
      <c r="F22" s="1"/>
      <c r="G22" s="1"/>
      <c r="H22" s="1"/>
    </row>
    <row r="23" spans="2:14" x14ac:dyDescent="0.35">
      <c r="B23" s="2"/>
      <c r="C23" s="2"/>
      <c r="D23" s="2"/>
      <c r="E23" s="2"/>
      <c r="F23" s="2"/>
      <c r="G23" s="1"/>
      <c r="H23" s="1"/>
    </row>
    <row r="24" spans="2:14" x14ac:dyDescent="0.35">
      <c r="B24" s="2"/>
      <c r="C24" s="2"/>
      <c r="D24" s="2"/>
      <c r="E24" s="2"/>
      <c r="F24" s="2"/>
      <c r="G24" s="1"/>
      <c r="H24" s="1"/>
    </row>
    <row r="25" spans="2:14" x14ac:dyDescent="0.35">
      <c r="B25" s="2"/>
      <c r="C25" s="2"/>
      <c r="D25" s="2"/>
      <c r="E25" s="2"/>
      <c r="F25" s="2"/>
      <c r="G25" s="1"/>
      <c r="H25" s="1"/>
    </row>
    <row r="26" spans="2:14" x14ac:dyDescent="0.35">
      <c r="B26" s="2"/>
      <c r="C26" s="2"/>
      <c r="D26" s="2"/>
      <c r="E26" s="2"/>
      <c r="F26" s="2"/>
      <c r="G26" s="1"/>
      <c r="H26" s="1"/>
    </row>
    <row r="27" spans="2:14" x14ac:dyDescent="0.35">
      <c r="B27" s="2"/>
      <c r="C27" s="2"/>
      <c r="D27" s="2"/>
      <c r="E27" s="2"/>
      <c r="F27" s="2"/>
      <c r="G27" s="1"/>
      <c r="H27" s="1"/>
    </row>
    <row r="28" spans="2:14" x14ac:dyDescent="0.35">
      <c r="B28" s="2"/>
      <c r="C28" s="2"/>
      <c r="D28" s="2"/>
      <c r="E28" s="2"/>
      <c r="F28" s="2"/>
      <c r="G28" s="1"/>
      <c r="H28" s="1"/>
    </row>
    <row r="29" spans="2:14" x14ac:dyDescent="0.35">
      <c r="B29" s="2"/>
      <c r="C29" s="2"/>
      <c r="D29" s="2"/>
      <c r="E29" s="2"/>
      <c r="F29" s="2"/>
      <c r="G29" s="1"/>
      <c r="H29" s="1"/>
    </row>
    <row r="30" spans="2:14" x14ac:dyDescent="0.35">
      <c r="B30" s="2"/>
      <c r="C30" s="2"/>
      <c r="D30" s="2"/>
      <c r="E30" s="2"/>
      <c r="F30" s="2"/>
      <c r="G30" s="1"/>
      <c r="H30" s="1"/>
    </row>
    <row r="31" spans="2:14" x14ac:dyDescent="0.35">
      <c r="B31" s="2"/>
      <c r="C31" s="2"/>
      <c r="D31" s="2"/>
      <c r="E31" s="2"/>
      <c r="F31" s="2"/>
      <c r="G31" s="1"/>
      <c r="H31" s="1"/>
    </row>
    <row r="32" spans="2:14" x14ac:dyDescent="0.35">
      <c r="B32" s="2"/>
      <c r="C32" s="2"/>
      <c r="D32" s="2"/>
      <c r="E32" s="2"/>
      <c r="F32" s="2"/>
      <c r="G32" s="1"/>
      <c r="H32" s="1"/>
    </row>
    <row r="33" spans="2:8" x14ac:dyDescent="0.35">
      <c r="B33" s="2"/>
      <c r="C33" s="2"/>
      <c r="D33" s="2"/>
      <c r="E33" s="2"/>
      <c r="F33" s="2"/>
      <c r="G33" s="1"/>
      <c r="H33" s="1"/>
    </row>
    <row r="34" spans="2:8" x14ac:dyDescent="0.35">
      <c r="B34" s="2"/>
      <c r="C34" s="2"/>
      <c r="D34" s="2"/>
      <c r="E34" s="2"/>
      <c r="F34" s="2"/>
      <c r="G34" s="1"/>
      <c r="H34" s="1"/>
    </row>
    <row r="35" spans="2:8" x14ac:dyDescent="0.35">
      <c r="B35" s="2"/>
      <c r="C35" s="2"/>
      <c r="D35" s="2"/>
      <c r="E35" s="2"/>
      <c r="F35" s="2"/>
      <c r="G35" s="1"/>
      <c r="H35" s="1"/>
    </row>
    <row r="36" spans="2:8" x14ac:dyDescent="0.35">
      <c r="B36" s="2"/>
      <c r="C36" s="2"/>
      <c r="D36" s="2"/>
      <c r="E36" s="2"/>
      <c r="F36" s="2"/>
      <c r="G36" s="1"/>
      <c r="H36" s="1"/>
    </row>
    <row r="37" spans="2:8" x14ac:dyDescent="0.35">
      <c r="B37" s="2"/>
      <c r="C37" s="2"/>
      <c r="D37" s="2"/>
      <c r="E37" s="2"/>
      <c r="F37" s="2"/>
      <c r="G37" s="1"/>
      <c r="H37" s="1"/>
    </row>
    <row r="38" spans="2:8" x14ac:dyDescent="0.35">
      <c r="B38" s="2"/>
      <c r="C38" s="2"/>
      <c r="D38" s="2"/>
      <c r="E38" s="2"/>
      <c r="F38" s="2"/>
      <c r="G38" s="1"/>
      <c r="H38" s="1"/>
    </row>
    <row r="39" spans="2:8" x14ac:dyDescent="0.35">
      <c r="B39" s="2"/>
      <c r="C39" s="2"/>
      <c r="D39" s="2"/>
      <c r="E39" s="2"/>
      <c r="F39" s="2"/>
      <c r="G39" s="1"/>
      <c r="H39" s="1"/>
    </row>
    <row r="40" spans="2:8" x14ac:dyDescent="0.35">
      <c r="B40" s="2"/>
      <c r="C40" s="2"/>
      <c r="D40" s="2"/>
      <c r="E40" s="2"/>
      <c r="F40" s="2"/>
      <c r="G40" s="1"/>
      <c r="H40" s="1"/>
    </row>
    <row r="41" spans="2:8" x14ac:dyDescent="0.35">
      <c r="B41" s="2"/>
      <c r="C41" s="2"/>
      <c r="D41" s="2"/>
      <c r="E41" s="2"/>
      <c r="F41" s="2"/>
      <c r="G41" s="1"/>
      <c r="H41" s="1"/>
    </row>
    <row r="42" spans="2:8" x14ac:dyDescent="0.35">
      <c r="B42" s="2"/>
      <c r="C42" s="2"/>
      <c r="D42" s="2"/>
      <c r="E42" s="2"/>
      <c r="F42" s="2"/>
      <c r="G42" s="1"/>
      <c r="H42" s="1"/>
    </row>
    <row r="43" spans="2:8" x14ac:dyDescent="0.35">
      <c r="B43" s="2"/>
      <c r="C43" s="2"/>
      <c r="D43" s="2"/>
      <c r="E43" s="2"/>
      <c r="F43" s="2"/>
      <c r="G43" s="1"/>
      <c r="H43" s="1"/>
    </row>
    <row r="46" spans="2:8" x14ac:dyDescent="0.35">
      <c r="B46" s="419"/>
    </row>
    <row r="47" spans="2:8" ht="16.8" x14ac:dyDescent="0.4">
      <c r="B47" s="400" t="s">
        <v>201</v>
      </c>
      <c r="C47" s="401" t="s">
        <v>202</v>
      </c>
      <c r="D47" s="400"/>
      <c r="E47" s="400"/>
      <c r="F47" s="400"/>
      <c r="G47" s="400"/>
      <c r="H47" s="400"/>
    </row>
    <row r="48" spans="2:8" x14ac:dyDescent="0.35">
      <c r="C48" s="557" t="s">
        <v>209</v>
      </c>
      <c r="D48" s="557"/>
      <c r="E48" s="557"/>
      <c r="F48" s="557"/>
      <c r="G48" s="557"/>
      <c r="H48" s="557"/>
    </row>
  </sheetData>
  <sortState xmlns:xlrd2="http://schemas.microsoft.com/office/spreadsheetml/2017/richdata2" ref="F56:G70">
    <sortCondition ref="G56:G70"/>
  </sortState>
  <mergeCells count="1">
    <mergeCell ref="M7:N7"/>
  </mergeCells>
  <phoneticPr fontId="0" type="noConversion"/>
  <hyperlinks>
    <hyperlink ref="C47" r:id="rId1" xr:uid="{BCA003C8-D0BF-438B-9171-FB94B055E640}"/>
  </hyperlinks>
  <pageMargins left="0.75" right="0.75" top="1" bottom="1" header="0.5" footer="0.5"/>
  <pageSetup paperSize="9"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99"/>
  </sheetPr>
  <dimension ref="A1:Z71"/>
  <sheetViews>
    <sheetView showGridLines="0" topLeftCell="A39" zoomScale="90" zoomScaleNormal="90" workbookViewId="0">
      <selection activeCell="B67" sqref="B67"/>
    </sheetView>
  </sheetViews>
  <sheetFormatPr baseColWidth="10" defaultColWidth="11.44140625" defaultRowHeight="14.4" x14ac:dyDescent="0.3"/>
  <cols>
    <col min="1" max="1" width="5.109375" style="14" customWidth="1"/>
    <col min="2" max="14" width="10.6640625" style="14" customWidth="1"/>
    <col min="15" max="17" width="11.44140625" style="14"/>
    <col min="18" max="18" width="5" style="14" customWidth="1"/>
    <col min="19" max="16384" width="11.44140625" style="14"/>
  </cols>
  <sheetData>
    <row r="1" spans="2:24" x14ac:dyDescent="0.3">
      <c r="B1" s="440"/>
      <c r="C1" s="440"/>
      <c r="D1" s="440"/>
      <c r="E1" s="440"/>
      <c r="F1" s="440"/>
      <c r="G1" s="440"/>
      <c r="H1" s="440"/>
      <c r="I1" s="440"/>
      <c r="J1" s="440"/>
      <c r="K1" s="440"/>
      <c r="L1" s="440"/>
      <c r="M1" s="440"/>
      <c r="N1" s="440"/>
    </row>
    <row r="2" spans="2:24" x14ac:dyDescent="0.3">
      <c r="C2" s="441"/>
      <c r="O2" s="440"/>
      <c r="P2" s="442"/>
      <c r="Q2" s="443"/>
      <c r="R2" s="440"/>
      <c r="S2" s="440"/>
      <c r="T2" s="440"/>
      <c r="U2" s="440"/>
      <c r="V2" s="444"/>
      <c r="W2" s="445"/>
      <c r="X2" s="440"/>
    </row>
    <row r="3" spans="2:24" x14ac:dyDescent="0.3">
      <c r="B3" s="446" t="s">
        <v>94</v>
      </c>
      <c r="O3" s="440"/>
      <c r="P3" s="442"/>
      <c r="Q3" s="443"/>
      <c r="R3" s="440"/>
      <c r="S3" s="440"/>
      <c r="T3" s="440"/>
      <c r="U3" s="440"/>
      <c r="V3" s="444"/>
      <c r="W3" s="445"/>
      <c r="X3" s="440"/>
    </row>
    <row r="4" spans="2:24" x14ac:dyDescent="0.3">
      <c r="B4" s="446" t="s">
        <v>95</v>
      </c>
      <c r="C4" s="441"/>
      <c r="O4" s="440"/>
      <c r="P4" s="442"/>
      <c r="Q4" s="443"/>
      <c r="R4" s="440"/>
      <c r="S4" s="440"/>
      <c r="T4" s="440"/>
      <c r="U4" s="440"/>
      <c r="V4" s="444"/>
      <c r="W4" s="445"/>
      <c r="X4" s="440"/>
    </row>
    <row r="5" spans="2:24" ht="72" x14ac:dyDescent="0.3">
      <c r="C5" s="447" t="s">
        <v>35</v>
      </c>
      <c r="D5" s="448" t="s">
        <v>143</v>
      </c>
      <c r="H5" s="449" t="s">
        <v>36</v>
      </c>
      <c r="I5" s="450" t="s">
        <v>37</v>
      </c>
      <c r="O5" s="440"/>
      <c r="P5" s="442"/>
      <c r="Q5" s="443"/>
      <c r="R5" s="440"/>
      <c r="S5" s="440"/>
      <c r="T5" s="440"/>
      <c r="U5" s="440"/>
      <c r="V5" s="444"/>
      <c r="W5" s="445"/>
      <c r="X5" s="440"/>
    </row>
    <row r="6" spans="2:24" x14ac:dyDescent="0.3">
      <c r="C6" s="441"/>
      <c r="E6" s="451"/>
      <c r="H6" s="14" t="s">
        <v>13</v>
      </c>
      <c r="K6" s="263"/>
      <c r="O6" s="440"/>
      <c r="P6" s="442"/>
      <c r="Q6" s="443"/>
      <c r="R6" s="440"/>
      <c r="S6" s="440"/>
      <c r="T6" s="440"/>
      <c r="U6" s="440"/>
      <c r="V6" s="444"/>
      <c r="W6" s="445"/>
      <c r="X6" s="440"/>
    </row>
    <row r="7" spans="2:24" x14ac:dyDescent="0.3">
      <c r="B7" s="452">
        <v>1989</v>
      </c>
      <c r="C7" s="453">
        <v>311474.40000000002</v>
      </c>
      <c r="D7" s="454">
        <v>43376</v>
      </c>
      <c r="E7" s="455">
        <v>1989</v>
      </c>
      <c r="F7" s="455"/>
      <c r="G7" s="455"/>
      <c r="H7" s="456">
        <f>(C7/$C$7)*100</f>
        <v>100</v>
      </c>
      <c r="I7" s="457">
        <f t="shared" ref="I7:I30" si="0">(D7/$D$7)*100</f>
        <v>100</v>
      </c>
      <c r="J7" s="455"/>
      <c r="K7" s="458"/>
      <c r="O7" s="440"/>
      <c r="P7" s="442"/>
      <c r="Q7" s="443"/>
      <c r="R7" s="440"/>
      <c r="S7" s="440"/>
      <c r="T7" s="440"/>
      <c r="U7" s="440"/>
      <c r="V7" s="444"/>
      <c r="W7" s="445"/>
      <c r="X7" s="440"/>
    </row>
    <row r="8" spans="2:24" x14ac:dyDescent="0.3">
      <c r="B8" s="459">
        <v>1990</v>
      </c>
      <c r="C8" s="460">
        <v>295262.3</v>
      </c>
      <c r="D8" s="461">
        <v>42191</v>
      </c>
      <c r="E8" s="455">
        <v>1990</v>
      </c>
      <c r="F8" s="263"/>
      <c r="G8" s="263"/>
      <c r="H8" s="462">
        <f t="shared" ref="H8:H29" si="1">(C8/$C$7)*100</f>
        <v>94.79504575656938</v>
      </c>
      <c r="I8" s="463">
        <f>(D8/$D$7)*100</f>
        <v>97.268074511250461</v>
      </c>
      <c r="J8" s="263"/>
      <c r="K8" s="458"/>
      <c r="O8" s="440"/>
      <c r="P8" s="442"/>
      <c r="Q8" s="443"/>
      <c r="R8" s="440"/>
      <c r="S8" s="440"/>
      <c r="T8" s="440"/>
      <c r="U8" s="440"/>
      <c r="V8" s="444"/>
      <c r="W8" s="445"/>
      <c r="X8" s="440"/>
    </row>
    <row r="9" spans="2:24" x14ac:dyDescent="0.3">
      <c r="B9" s="459">
        <v>1991</v>
      </c>
      <c r="C9" s="460">
        <v>137373.20000000001</v>
      </c>
      <c r="D9" s="461">
        <v>41769</v>
      </c>
      <c r="E9" s="455">
        <v>1991</v>
      </c>
      <c r="F9" s="263"/>
      <c r="G9" s="263"/>
      <c r="H9" s="464">
        <f t="shared" si="1"/>
        <v>44.104170358783904</v>
      </c>
      <c r="I9" s="463">
        <f t="shared" si="0"/>
        <v>96.295186278126153</v>
      </c>
      <c r="J9" s="263"/>
      <c r="K9" s="465"/>
      <c r="O9" s="440"/>
      <c r="P9" s="442"/>
      <c r="Q9" s="466"/>
      <c r="R9" s="440"/>
      <c r="S9" s="440"/>
      <c r="T9" s="440"/>
      <c r="U9" s="440"/>
      <c r="V9" s="444"/>
      <c r="W9" s="445"/>
      <c r="X9" s="440"/>
    </row>
    <row r="10" spans="2:24" x14ac:dyDescent="0.3">
      <c r="B10" s="459">
        <v>1992</v>
      </c>
      <c r="C10" s="460">
        <v>349323.4</v>
      </c>
      <c r="D10" s="461">
        <v>44443</v>
      </c>
      <c r="E10" s="455">
        <v>1992</v>
      </c>
      <c r="F10" s="263"/>
      <c r="G10" s="263"/>
      <c r="H10" s="462">
        <f t="shared" si="1"/>
        <v>112.15156044926967</v>
      </c>
      <c r="I10" s="463">
        <f t="shared" si="0"/>
        <v>102.45988565105127</v>
      </c>
      <c r="J10" s="263"/>
      <c r="K10" s="458"/>
      <c r="O10" s="440"/>
      <c r="P10" s="445"/>
      <c r="Q10" s="467"/>
      <c r="R10" s="440"/>
      <c r="S10" s="440"/>
      <c r="T10" s="440"/>
      <c r="U10" s="440"/>
      <c r="V10" s="444"/>
      <c r="W10" s="440"/>
      <c r="X10" s="440"/>
    </row>
    <row r="11" spans="2:24" x14ac:dyDescent="0.3">
      <c r="B11" s="459">
        <v>1993</v>
      </c>
      <c r="C11" s="460">
        <v>303757.09999999998</v>
      </c>
      <c r="D11" s="461">
        <v>44222</v>
      </c>
      <c r="E11" s="455">
        <v>1993</v>
      </c>
      <c r="F11" s="263"/>
      <c r="G11" s="263"/>
      <c r="H11" s="462">
        <f t="shared" si="1"/>
        <v>97.522332493456915</v>
      </c>
      <c r="I11" s="463">
        <f t="shared" si="0"/>
        <v>101.95038731095536</v>
      </c>
      <c r="J11" s="263"/>
      <c r="K11" s="458"/>
      <c r="O11" s="440"/>
      <c r="P11" s="445"/>
      <c r="Q11" s="468"/>
      <c r="R11" s="440"/>
      <c r="S11" s="440"/>
      <c r="T11" s="440"/>
      <c r="U11" s="440"/>
      <c r="V11" s="444"/>
      <c r="W11" s="469"/>
      <c r="X11" s="440"/>
    </row>
    <row r="12" spans="2:24" x14ac:dyDescent="0.3">
      <c r="B12" s="459">
        <v>1994</v>
      </c>
      <c r="C12" s="460">
        <v>281206</v>
      </c>
      <c r="D12" s="461">
        <v>44196</v>
      </c>
      <c r="E12" s="455">
        <v>1994</v>
      </c>
      <c r="F12" s="263"/>
      <c r="G12" s="263"/>
      <c r="H12" s="462">
        <f t="shared" si="1"/>
        <v>90.282219020246927</v>
      </c>
      <c r="I12" s="463">
        <f t="shared" si="0"/>
        <v>101.8904463297676</v>
      </c>
      <c r="J12" s="263"/>
      <c r="K12" s="458"/>
      <c r="O12" s="440"/>
      <c r="P12" s="470"/>
      <c r="Q12" s="467"/>
      <c r="R12" s="440"/>
      <c r="S12" s="440"/>
      <c r="T12" s="440"/>
      <c r="U12" s="440"/>
      <c r="V12" s="444"/>
      <c r="W12" s="469"/>
      <c r="X12" s="440"/>
    </row>
    <row r="13" spans="2:24" x14ac:dyDescent="0.3">
      <c r="B13" s="459">
        <v>1995</v>
      </c>
      <c r="C13" s="460">
        <v>258045</v>
      </c>
      <c r="D13" s="461">
        <v>43748</v>
      </c>
      <c r="E13" s="455">
        <v>1995</v>
      </c>
      <c r="F13" s="263"/>
      <c r="G13" s="263"/>
      <c r="H13" s="462">
        <f t="shared" si="1"/>
        <v>82.846294912198232</v>
      </c>
      <c r="I13" s="463">
        <f t="shared" si="0"/>
        <v>100.85761711545555</v>
      </c>
      <c r="J13" s="263"/>
      <c r="K13" s="458"/>
      <c r="O13" s="440"/>
      <c r="P13" s="471"/>
      <c r="Q13" s="466"/>
      <c r="R13" s="440"/>
      <c r="S13" s="440"/>
      <c r="T13" s="440"/>
      <c r="U13" s="440"/>
      <c r="V13" s="444"/>
      <c r="W13" s="469"/>
      <c r="X13" s="440"/>
    </row>
    <row r="14" spans="2:24" x14ac:dyDescent="0.3">
      <c r="B14" s="459">
        <v>1996</v>
      </c>
      <c r="C14" s="460">
        <v>297904.3</v>
      </c>
      <c r="D14" s="461">
        <v>44848</v>
      </c>
      <c r="E14" s="455">
        <v>1996</v>
      </c>
      <c r="F14" s="263"/>
      <c r="G14" s="263"/>
      <c r="H14" s="462">
        <f t="shared" si="1"/>
        <v>95.643269559231825</v>
      </c>
      <c r="I14" s="463">
        <f t="shared" si="0"/>
        <v>103.39358170416821</v>
      </c>
      <c r="J14" s="263"/>
      <c r="K14" s="458"/>
      <c r="O14" s="440"/>
      <c r="P14" s="471"/>
      <c r="Q14" s="443"/>
      <c r="R14" s="440"/>
      <c r="S14" s="440"/>
      <c r="T14" s="440"/>
      <c r="U14" s="440"/>
      <c r="V14" s="444"/>
      <c r="W14" s="469"/>
      <c r="X14" s="440"/>
    </row>
    <row r="15" spans="2:24" x14ac:dyDescent="0.3">
      <c r="B15" s="459">
        <v>1997</v>
      </c>
      <c r="C15" s="460">
        <v>277036.90000000002</v>
      </c>
      <c r="D15" s="461">
        <v>42957</v>
      </c>
      <c r="E15" s="455">
        <v>1997</v>
      </c>
      <c r="F15" s="263"/>
      <c r="G15" s="263"/>
      <c r="H15" s="462">
        <f t="shared" si="1"/>
        <v>88.943714154357465</v>
      </c>
      <c r="I15" s="463">
        <f t="shared" si="0"/>
        <v>99.034028033935812</v>
      </c>
      <c r="J15" s="263"/>
      <c r="K15" s="458"/>
      <c r="O15" s="440"/>
      <c r="P15" s="471"/>
      <c r="Q15" s="443"/>
      <c r="R15" s="440"/>
      <c r="S15" s="440"/>
      <c r="T15" s="440"/>
      <c r="U15" s="440"/>
      <c r="V15" s="444"/>
      <c r="W15" s="469"/>
      <c r="X15" s="440"/>
    </row>
    <row r="16" spans="2:24" x14ac:dyDescent="0.3">
      <c r="B16" s="459">
        <v>1998</v>
      </c>
      <c r="C16" s="460">
        <v>269658</v>
      </c>
      <c r="D16" s="461">
        <v>42748</v>
      </c>
      <c r="E16" s="455">
        <v>1998</v>
      </c>
      <c r="F16" s="263"/>
      <c r="G16" s="263"/>
      <c r="H16" s="462">
        <f t="shared" si="1"/>
        <v>86.574691210577811</v>
      </c>
      <c r="I16" s="463">
        <f t="shared" si="0"/>
        <v>98.552194762080418</v>
      </c>
      <c r="J16" s="263"/>
      <c r="K16" s="458"/>
      <c r="O16" s="440"/>
      <c r="P16" s="471"/>
      <c r="Q16" s="443"/>
      <c r="R16" s="440"/>
      <c r="S16" s="440"/>
      <c r="T16" s="440"/>
      <c r="U16" s="440"/>
      <c r="V16" s="444"/>
      <c r="W16" s="469"/>
      <c r="X16" s="440"/>
    </row>
    <row r="17" spans="1:24" x14ac:dyDescent="0.3">
      <c r="B17" s="459">
        <v>1999</v>
      </c>
      <c r="C17" s="460">
        <v>308346.59999999998</v>
      </c>
      <c r="D17" s="461">
        <v>42311</v>
      </c>
      <c r="E17" s="455">
        <v>1999</v>
      </c>
      <c r="F17" s="263"/>
      <c r="G17" s="263"/>
      <c r="H17" s="462">
        <f t="shared" si="1"/>
        <v>98.995808323252234</v>
      </c>
      <c r="I17" s="463">
        <f t="shared" si="0"/>
        <v>97.544725193655481</v>
      </c>
      <c r="J17" s="263"/>
      <c r="K17" s="458"/>
      <c r="O17" s="440"/>
      <c r="P17" s="471"/>
      <c r="Q17" s="443"/>
      <c r="R17" s="440"/>
      <c r="S17" s="440"/>
      <c r="T17" s="440"/>
      <c r="U17" s="440"/>
      <c r="V17" s="444"/>
      <c r="W17" s="469"/>
      <c r="X17" s="440"/>
    </row>
    <row r="18" spans="1:24" x14ac:dyDescent="0.3">
      <c r="B18" s="459">
        <v>2000</v>
      </c>
      <c r="C18" s="460">
        <v>312490.40000000002</v>
      </c>
      <c r="D18" s="461">
        <v>42223</v>
      </c>
      <c r="E18" s="455">
        <v>2000</v>
      </c>
      <c r="F18" s="263"/>
      <c r="G18" s="263"/>
      <c r="H18" s="462">
        <f t="shared" si="1"/>
        <v>100.32619053122825</v>
      </c>
      <c r="I18" s="463">
        <f t="shared" si="0"/>
        <v>97.341848026558466</v>
      </c>
      <c r="J18" s="263"/>
      <c r="K18" s="458"/>
      <c r="O18" s="440"/>
      <c r="P18" s="471"/>
      <c r="Q18" s="443"/>
      <c r="R18" s="440"/>
      <c r="S18" s="440"/>
      <c r="T18" s="440"/>
      <c r="U18" s="440"/>
      <c r="V18" s="444"/>
      <c r="W18" s="469"/>
      <c r="X18" s="440"/>
    </row>
    <row r="19" spans="1:24" x14ac:dyDescent="0.3">
      <c r="B19" s="459">
        <v>2001</v>
      </c>
      <c r="C19" s="460">
        <v>286759.59999999998</v>
      </c>
      <c r="D19" s="461">
        <v>42295</v>
      </c>
      <c r="E19" s="455">
        <v>2001</v>
      </c>
      <c r="F19" s="263"/>
      <c r="G19" s="263"/>
      <c r="H19" s="462">
        <f t="shared" si="1"/>
        <v>92.065222695669362</v>
      </c>
      <c r="I19" s="463">
        <f t="shared" si="0"/>
        <v>97.507838436001464</v>
      </c>
      <c r="J19" s="263"/>
      <c r="K19" s="458"/>
      <c r="O19" s="440"/>
      <c r="P19" s="471"/>
      <c r="Q19" s="443"/>
      <c r="R19" s="440"/>
      <c r="S19" s="440"/>
      <c r="T19" s="440"/>
      <c r="U19" s="440"/>
      <c r="V19" s="444"/>
      <c r="W19" s="440"/>
      <c r="X19" s="440"/>
    </row>
    <row r="20" spans="1:24" x14ac:dyDescent="0.3">
      <c r="B20" s="459">
        <v>2002</v>
      </c>
      <c r="C20" s="460">
        <v>303886.5</v>
      </c>
      <c r="D20" s="461">
        <v>41799</v>
      </c>
      <c r="E20" s="455">
        <v>2002</v>
      </c>
      <c r="F20" s="263"/>
      <c r="G20" s="263"/>
      <c r="H20" s="462">
        <f t="shared" si="1"/>
        <v>97.563876838674375</v>
      </c>
      <c r="I20" s="463">
        <f t="shared" si="0"/>
        <v>96.364348948727411</v>
      </c>
      <c r="J20" s="263"/>
      <c r="K20" s="458"/>
      <c r="O20" s="440"/>
      <c r="P20" s="471"/>
      <c r="Q20" s="443"/>
      <c r="R20" s="440"/>
      <c r="S20" s="440"/>
      <c r="T20" s="440"/>
      <c r="U20" s="440"/>
      <c r="V20" s="472"/>
      <c r="W20" s="469"/>
      <c r="X20" s="440"/>
    </row>
    <row r="21" spans="1:24" x14ac:dyDescent="0.3">
      <c r="B21" s="459">
        <v>2003</v>
      </c>
      <c r="C21" s="460">
        <v>276065.09999999998</v>
      </c>
      <c r="D21" s="461">
        <v>41802</v>
      </c>
      <c r="E21" s="455">
        <v>2003</v>
      </c>
      <c r="F21" s="263"/>
      <c r="G21" s="263"/>
      <c r="H21" s="462">
        <f t="shared" si="1"/>
        <v>88.631714195452332</v>
      </c>
      <c r="I21" s="463">
        <f t="shared" si="0"/>
        <v>96.371265215787531</v>
      </c>
      <c r="J21" s="263"/>
      <c r="K21" s="458"/>
      <c r="O21" s="440"/>
      <c r="P21" s="471"/>
      <c r="Q21" s="443"/>
      <c r="R21" s="440"/>
      <c r="S21" s="440"/>
      <c r="T21" s="440"/>
      <c r="U21" s="440"/>
      <c r="V21" s="472"/>
      <c r="W21" s="469"/>
      <c r="X21" s="440"/>
    </row>
    <row r="22" spans="1:24" x14ac:dyDescent="0.3">
      <c r="B22" s="459">
        <v>2004</v>
      </c>
      <c r="C22" s="460">
        <v>316643.59999999998</v>
      </c>
      <c r="D22" s="461">
        <v>41181</v>
      </c>
      <c r="E22" s="455">
        <v>2004</v>
      </c>
      <c r="F22" s="263"/>
      <c r="G22" s="263"/>
      <c r="H22" s="462">
        <f t="shared" si="1"/>
        <v>101.65959064372545</v>
      </c>
      <c r="I22" s="463">
        <f>(D22/$D$7)*100</f>
        <v>94.939597934341563</v>
      </c>
      <c r="J22" s="263"/>
      <c r="K22" s="458"/>
      <c r="O22" s="440"/>
      <c r="P22" s="473"/>
      <c r="Q22" s="443"/>
      <c r="R22" s="440"/>
      <c r="S22" s="474"/>
      <c r="T22" s="440"/>
      <c r="U22" s="440"/>
      <c r="V22" s="472"/>
      <c r="W22" s="469"/>
      <c r="X22" s="440"/>
    </row>
    <row r="23" spans="1:24" x14ac:dyDescent="0.3">
      <c r="B23" s="459">
        <v>2005</v>
      </c>
      <c r="C23" s="460">
        <v>285492.5</v>
      </c>
      <c r="D23" s="461">
        <v>40810</v>
      </c>
      <c r="E23" s="455">
        <v>2005</v>
      </c>
      <c r="F23" s="263"/>
      <c r="G23" s="263"/>
      <c r="H23" s="462">
        <f t="shared" si="1"/>
        <v>91.65841558728421</v>
      </c>
      <c r="I23" s="463">
        <f t="shared" si="0"/>
        <v>94.084286241239397</v>
      </c>
      <c r="J23" s="263"/>
      <c r="K23" s="458"/>
      <c r="O23" s="440"/>
      <c r="P23" s="473"/>
      <c r="Q23" s="443"/>
      <c r="R23" s="440"/>
      <c r="S23" s="474"/>
      <c r="T23" s="440"/>
      <c r="U23" s="440"/>
      <c r="V23" s="472"/>
      <c r="W23" s="469"/>
      <c r="X23" s="440"/>
    </row>
    <row r="24" spans="1:24" x14ac:dyDescent="0.3">
      <c r="B24" s="459">
        <v>2006</v>
      </c>
      <c r="C24" s="460">
        <v>277392.2</v>
      </c>
      <c r="D24" s="461">
        <v>39945</v>
      </c>
      <c r="E24" s="455">
        <v>2006</v>
      </c>
      <c r="F24" s="263"/>
      <c r="G24" s="263"/>
      <c r="H24" s="462">
        <f t="shared" si="1"/>
        <v>89.057784524185607</v>
      </c>
      <c r="I24" s="463">
        <f t="shared" si="0"/>
        <v>92.090095905569896</v>
      </c>
      <c r="J24" s="263"/>
      <c r="K24" s="458"/>
      <c r="O24" s="440"/>
      <c r="P24" s="473"/>
      <c r="Q24" s="443"/>
      <c r="R24" s="440"/>
      <c r="S24" s="474"/>
      <c r="T24" s="440"/>
      <c r="U24" s="440"/>
      <c r="V24" s="472"/>
      <c r="W24" s="469"/>
      <c r="X24" s="440"/>
    </row>
    <row r="25" spans="1:24" x14ac:dyDescent="0.3">
      <c r="B25" s="459">
        <v>2007</v>
      </c>
      <c r="C25" s="460">
        <v>237201.2</v>
      </c>
      <c r="D25" s="461">
        <v>39376</v>
      </c>
      <c r="E25" s="455">
        <v>2007</v>
      </c>
      <c r="F25" s="263"/>
      <c r="G25" s="263"/>
      <c r="H25" s="462">
        <f t="shared" si="1"/>
        <v>76.154316373994135</v>
      </c>
      <c r="I25" s="463">
        <f t="shared" si="0"/>
        <v>90.778310586499444</v>
      </c>
      <c r="J25" s="263"/>
      <c r="K25" s="458"/>
      <c r="O25" s="440"/>
      <c r="P25" s="473"/>
      <c r="Q25" s="443"/>
      <c r="R25" s="440"/>
      <c r="S25" s="474"/>
      <c r="T25" s="440"/>
      <c r="U25" s="440"/>
      <c r="V25" s="472"/>
      <c r="W25" s="469"/>
      <c r="X25" s="440"/>
    </row>
    <row r="26" spans="1:24" x14ac:dyDescent="0.3">
      <c r="B26" s="459">
        <v>2008</v>
      </c>
      <c r="C26" s="460">
        <v>172307.5</v>
      </c>
      <c r="D26" s="461">
        <v>38663</v>
      </c>
      <c r="E26" s="455">
        <v>2008</v>
      </c>
      <c r="F26" s="263"/>
      <c r="G26" s="263"/>
      <c r="H26" s="464">
        <f t="shared" si="1"/>
        <v>55.319955668908904</v>
      </c>
      <c r="I26" s="463">
        <f t="shared" si="0"/>
        <v>89.134544448542968</v>
      </c>
      <c r="J26" s="263"/>
      <c r="K26" s="465"/>
      <c r="O26" s="440"/>
      <c r="P26" s="473"/>
      <c r="Q26" s="443"/>
      <c r="R26" s="440"/>
      <c r="S26" s="474"/>
      <c r="T26" s="440"/>
      <c r="U26" s="440"/>
      <c r="V26" s="472"/>
      <c r="W26" s="440"/>
      <c r="X26" s="440"/>
    </row>
    <row r="27" spans="1:24" x14ac:dyDescent="0.3">
      <c r="B27" s="475">
        <v>2009</v>
      </c>
      <c r="C27" s="476">
        <v>276122.7</v>
      </c>
      <c r="D27" s="477">
        <v>38426</v>
      </c>
      <c r="E27" s="455">
        <v>2009</v>
      </c>
      <c r="F27" s="263"/>
      <c r="G27" s="263"/>
      <c r="H27" s="478">
        <f t="shared" si="1"/>
        <v>88.650206886986538</v>
      </c>
      <c r="I27" s="479">
        <f t="shared" si="0"/>
        <v>88.588159350793063</v>
      </c>
      <c r="J27" s="263"/>
      <c r="K27" s="458"/>
      <c r="O27" s="440"/>
      <c r="P27" s="473"/>
      <c r="Q27" s="480"/>
      <c r="R27" s="440"/>
      <c r="S27" s="474"/>
      <c r="T27" s="440"/>
      <c r="U27" s="440"/>
      <c r="V27" s="472"/>
      <c r="W27" s="469"/>
      <c r="X27" s="440"/>
    </row>
    <row r="28" spans="1:24" x14ac:dyDescent="0.3">
      <c r="B28" s="475">
        <v>2010</v>
      </c>
      <c r="C28" s="476">
        <v>274701.09999999998</v>
      </c>
      <c r="D28" s="477">
        <v>36438</v>
      </c>
      <c r="E28" s="455">
        <v>2010</v>
      </c>
      <c r="F28" s="263"/>
      <c r="G28" s="263"/>
      <c r="H28" s="478">
        <f>(C28/$C$7)*100</f>
        <v>88.193796986204958</v>
      </c>
      <c r="I28" s="479">
        <f t="shared" si="0"/>
        <v>84.004979712283287</v>
      </c>
      <c r="J28" s="263"/>
      <c r="K28" s="458"/>
      <c r="O28" s="440"/>
      <c r="P28" s="440"/>
      <c r="Q28" s="480"/>
      <c r="R28" s="440"/>
      <c r="S28" s="474"/>
      <c r="T28" s="440"/>
      <c r="U28" s="440"/>
      <c r="V28" s="440"/>
      <c r="W28" s="440"/>
      <c r="X28" s="440"/>
    </row>
    <row r="29" spans="1:24" x14ac:dyDescent="0.3">
      <c r="B29" s="475">
        <v>2011</v>
      </c>
      <c r="C29" s="476">
        <v>258391.2</v>
      </c>
      <c r="D29" s="477">
        <v>35247</v>
      </c>
      <c r="E29" s="455">
        <v>2011</v>
      </c>
      <c r="F29" s="263"/>
      <c r="G29" s="263"/>
      <c r="H29" s="478">
        <f t="shared" si="1"/>
        <v>82.957443693606919</v>
      </c>
      <c r="I29" s="479">
        <f t="shared" si="0"/>
        <v>81.259221689413494</v>
      </c>
      <c r="J29" s="263"/>
      <c r="K29" s="458"/>
      <c r="O29" s="440"/>
      <c r="P29" s="440"/>
      <c r="Q29" s="440"/>
      <c r="R29" s="440"/>
      <c r="S29" s="474"/>
      <c r="T29" s="440"/>
      <c r="U29" s="440"/>
      <c r="V29" s="440"/>
      <c r="W29" s="440"/>
      <c r="X29" s="440"/>
    </row>
    <row r="30" spans="1:24" x14ac:dyDescent="0.3">
      <c r="A30" s="481"/>
      <c r="B30" s="475">
        <v>2012</v>
      </c>
      <c r="C30" s="476">
        <v>167186.9</v>
      </c>
      <c r="D30" s="477">
        <v>33945</v>
      </c>
      <c r="E30" s="455">
        <v>2012</v>
      </c>
      <c r="F30" s="482"/>
      <c r="G30" s="263"/>
      <c r="H30" s="483">
        <f t="shared" ref="H30:H35" si="2">(C30/$C$7)*100</f>
        <v>53.675968233665429</v>
      </c>
      <c r="I30" s="479">
        <f t="shared" si="0"/>
        <v>78.257561785319069</v>
      </c>
      <c r="J30" s="263"/>
      <c r="K30" s="465"/>
      <c r="O30" s="484"/>
      <c r="P30" s="484"/>
      <c r="Q30" s="484"/>
      <c r="R30" s="440"/>
      <c r="S30" s="373"/>
      <c r="T30" s="373"/>
      <c r="U30" s="373"/>
      <c r="V30" s="373"/>
      <c r="W30" s="373"/>
      <c r="X30" s="373"/>
    </row>
    <row r="31" spans="1:24" x14ac:dyDescent="0.3">
      <c r="B31" s="475">
        <v>2013</v>
      </c>
      <c r="C31" s="476">
        <v>225310.5</v>
      </c>
      <c r="D31" s="477">
        <v>33794</v>
      </c>
      <c r="E31" s="455">
        <v>2013</v>
      </c>
      <c r="F31" s="263"/>
      <c r="G31" s="263"/>
      <c r="H31" s="478">
        <f t="shared" si="2"/>
        <v>72.336763470769981</v>
      </c>
      <c r="I31" s="479">
        <f t="shared" ref="I31:I39" si="3">(D31/$D$7)*100</f>
        <v>77.909443009959418</v>
      </c>
      <c r="J31" s="263"/>
      <c r="K31" s="458"/>
      <c r="O31" s="373"/>
      <c r="P31" s="373"/>
      <c r="Q31" s="373"/>
      <c r="R31" s="373"/>
      <c r="S31" s="373"/>
      <c r="T31" s="373"/>
      <c r="U31" s="373"/>
      <c r="V31" s="373"/>
      <c r="W31" s="373"/>
      <c r="X31" s="373"/>
    </row>
    <row r="32" spans="1:24" x14ac:dyDescent="0.3">
      <c r="B32" s="475">
        <v>2014</v>
      </c>
      <c r="C32" s="485">
        <v>231319.2</v>
      </c>
      <c r="D32" s="486">
        <v>33058</v>
      </c>
      <c r="E32" s="455">
        <v>2014</v>
      </c>
      <c r="F32" s="263"/>
      <c r="G32" s="263"/>
      <c r="H32" s="478">
        <f t="shared" si="2"/>
        <v>74.265878672532963</v>
      </c>
      <c r="I32" s="479">
        <f t="shared" si="3"/>
        <v>76.212652157875326</v>
      </c>
      <c r="J32" s="263"/>
      <c r="K32" s="458"/>
      <c r="O32" s="373"/>
      <c r="P32" s="373"/>
      <c r="Q32" s="373"/>
      <c r="R32" s="373"/>
      <c r="S32" s="373"/>
      <c r="T32" s="373"/>
      <c r="U32" s="373"/>
      <c r="V32" s="373"/>
      <c r="W32" s="373"/>
      <c r="X32" s="373"/>
    </row>
    <row r="33" spans="2:26" x14ac:dyDescent="0.3">
      <c r="B33" s="487">
        <v>2015</v>
      </c>
      <c r="C33" s="488">
        <v>243771.6</v>
      </c>
      <c r="D33" s="489">
        <v>32854</v>
      </c>
      <c r="E33" s="490">
        <v>2015</v>
      </c>
      <c r="F33" s="440"/>
      <c r="G33" s="440"/>
      <c r="H33" s="491">
        <f t="shared" si="2"/>
        <v>78.263767423582792</v>
      </c>
      <c r="I33" s="492">
        <f t="shared" si="3"/>
        <v>75.742345997786799</v>
      </c>
      <c r="J33" s="440"/>
      <c r="K33" s="493"/>
      <c r="Z33" s="494"/>
    </row>
    <row r="34" spans="2:26" x14ac:dyDescent="0.3">
      <c r="B34" s="487">
        <v>2016</v>
      </c>
      <c r="C34" s="488">
        <v>185548.3</v>
      </c>
      <c r="D34" s="489">
        <v>31884</v>
      </c>
      <c r="E34" s="490">
        <v>2016</v>
      </c>
      <c r="F34" s="440"/>
      <c r="G34" s="440"/>
      <c r="H34" s="495">
        <f t="shared" si="2"/>
        <v>59.570963135333102</v>
      </c>
      <c r="I34" s="492">
        <f t="shared" si="3"/>
        <v>73.506086315012908</v>
      </c>
      <c r="J34" s="440"/>
      <c r="K34" s="496"/>
      <c r="Z34" s="494"/>
    </row>
    <row r="35" spans="2:26" x14ac:dyDescent="0.3">
      <c r="B35" s="487">
        <v>2017</v>
      </c>
      <c r="C35" s="488">
        <v>181263.3</v>
      </c>
      <c r="D35" s="489">
        <v>32109</v>
      </c>
      <c r="E35" s="490">
        <v>2017</v>
      </c>
      <c r="F35" s="440"/>
      <c r="G35" s="440"/>
      <c r="H35" s="495">
        <f t="shared" si="2"/>
        <v>58.195248148804509</v>
      </c>
      <c r="I35" s="492">
        <f t="shared" si="3"/>
        <v>74.024806344522318</v>
      </c>
      <c r="J35" s="440"/>
      <c r="K35" s="496"/>
      <c r="Z35" s="494"/>
    </row>
    <row r="36" spans="2:26" x14ac:dyDescent="0.3">
      <c r="B36" s="487">
        <v>2018</v>
      </c>
      <c r="C36" s="488">
        <v>285946.8</v>
      </c>
      <c r="D36" s="489">
        <v>32162</v>
      </c>
      <c r="E36" s="490">
        <v>2018</v>
      </c>
      <c r="F36" s="440"/>
      <c r="G36" s="440"/>
      <c r="H36" s="491">
        <f>(C36/$C$7)*100</f>
        <v>91.804270270686757</v>
      </c>
      <c r="I36" s="497">
        <f t="shared" si="3"/>
        <v>74.146993729251193</v>
      </c>
      <c r="J36" s="440"/>
      <c r="K36" s="493"/>
      <c r="Z36" s="494"/>
    </row>
    <row r="37" spans="2:26" x14ac:dyDescent="0.3">
      <c r="B37" s="487">
        <v>2019</v>
      </c>
      <c r="C37" s="488">
        <v>170823.2</v>
      </c>
      <c r="D37" s="489">
        <v>32707</v>
      </c>
      <c r="E37" s="490">
        <v>2019</v>
      </c>
      <c r="F37" s="440"/>
      <c r="G37" s="440"/>
      <c r="H37" s="495">
        <f>(C37/$C$7)*100</f>
        <v>54.843415702863538</v>
      </c>
      <c r="I37" s="497">
        <f t="shared" si="3"/>
        <v>75.403448911840655</v>
      </c>
      <c r="J37" s="440"/>
      <c r="K37" s="493"/>
      <c r="Z37" s="494"/>
    </row>
    <row r="38" spans="2:26" x14ac:dyDescent="0.3">
      <c r="B38" s="487">
        <v>2020</v>
      </c>
      <c r="C38" s="488">
        <v>244961.5</v>
      </c>
      <c r="D38" s="489">
        <v>32471</v>
      </c>
      <c r="E38" s="490">
        <v>2020</v>
      </c>
      <c r="F38" s="440"/>
      <c r="G38" s="440"/>
      <c r="H38" s="491">
        <f t="shared" ref="H38:H39" si="4">(C38/$C$7)*100</f>
        <v>78.645789188453364</v>
      </c>
      <c r="I38" s="497">
        <f t="shared" si="3"/>
        <v>74.859369236444124</v>
      </c>
      <c r="J38" s="440"/>
      <c r="K38" s="493"/>
      <c r="Z38" s="494"/>
    </row>
    <row r="39" spans="2:26" x14ac:dyDescent="0.3">
      <c r="B39" s="487">
        <v>2021</v>
      </c>
      <c r="C39" s="488">
        <v>156279.9</v>
      </c>
      <c r="D39" s="489">
        <v>31834</v>
      </c>
      <c r="E39" s="490">
        <v>2021</v>
      </c>
      <c r="F39" s="440"/>
      <c r="G39" s="440"/>
      <c r="H39" s="495">
        <f t="shared" si="4"/>
        <v>50.174235828048786</v>
      </c>
      <c r="I39" s="497">
        <f t="shared" si="3"/>
        <v>73.390815197344153</v>
      </c>
      <c r="J39" s="440"/>
      <c r="K39" s="493"/>
      <c r="Z39" s="494"/>
    </row>
    <row r="40" spans="2:26" x14ac:dyDescent="0.3">
      <c r="B40" s="487">
        <v>2022</v>
      </c>
      <c r="C40" s="488">
        <v>193715</v>
      </c>
      <c r="D40" s="489">
        <v>32006</v>
      </c>
      <c r="E40" s="490">
        <v>2022</v>
      </c>
      <c r="F40" s="440"/>
      <c r="G40" s="440"/>
      <c r="H40" s="491">
        <f>(C40/$C$7)*100</f>
        <v>62.19291216228364</v>
      </c>
      <c r="I40" s="497">
        <f>(D40/$D$7)*100</f>
        <v>73.787347842124674</v>
      </c>
      <c r="J40" s="440"/>
      <c r="K40" s="493"/>
      <c r="Z40" s="494"/>
    </row>
    <row r="41" spans="2:26" x14ac:dyDescent="0.3">
      <c r="B41" s="487">
        <v>2023</v>
      </c>
      <c r="C41" s="488">
        <v>238107</v>
      </c>
      <c r="D41" s="489">
        <v>31394</v>
      </c>
      <c r="E41" s="490">
        <v>2023</v>
      </c>
      <c r="F41" s="440"/>
      <c r="G41" s="440"/>
      <c r="H41" s="491">
        <f>(C41/$C$7)*100</f>
        <v>76.445126790516326</v>
      </c>
      <c r="I41" s="497">
        <f>(D41/$D$7)*100</f>
        <v>72.376429361859095</v>
      </c>
      <c r="J41" s="440"/>
      <c r="K41" s="493"/>
      <c r="Z41" s="494"/>
    </row>
    <row r="42" spans="2:26" x14ac:dyDescent="0.3">
      <c r="B42" s="487">
        <v>2024</v>
      </c>
      <c r="C42" s="488">
        <v>171138</v>
      </c>
      <c r="D42" s="489">
        <v>30953</v>
      </c>
      <c r="E42" s="490">
        <v>2024</v>
      </c>
      <c r="F42" s="440"/>
      <c r="G42" s="440"/>
      <c r="H42" s="497">
        <f>(C42/$C$7)*100</f>
        <v>54.944483398956699</v>
      </c>
      <c r="I42" s="497">
        <f>(D42/$D$7)*100</f>
        <v>71.35973810402065</v>
      </c>
      <c r="J42" s="440"/>
      <c r="K42" s="493"/>
      <c r="Z42" s="494"/>
    </row>
    <row r="43" spans="2:26" x14ac:dyDescent="0.3">
      <c r="C43" s="498"/>
      <c r="Z43" s="494"/>
    </row>
    <row r="44" spans="2:26" x14ac:dyDescent="0.3">
      <c r="B44" s="439" t="s">
        <v>206</v>
      </c>
      <c r="C44" s="263"/>
      <c r="D44" s="263"/>
      <c r="E44" s="263"/>
      <c r="F44" s="263"/>
      <c r="G44" s="263"/>
      <c r="H44" s="263"/>
      <c r="I44" s="263"/>
      <c r="J44" s="263"/>
      <c r="K44" s="263"/>
      <c r="L44" s="263"/>
      <c r="M44" s="263"/>
      <c r="N44" s="263"/>
      <c r="O44" s="263"/>
      <c r="P44" s="263"/>
      <c r="Q44" s="263"/>
      <c r="Z44" s="494"/>
    </row>
    <row r="45" spans="2:26" x14ac:dyDescent="0.3">
      <c r="B45" s="499"/>
      <c r="C45" s="499"/>
      <c r="D45" s="499"/>
      <c r="E45" s="499"/>
      <c r="F45" s="499"/>
      <c r="G45" s="499"/>
      <c r="H45" s="499"/>
      <c r="I45" s="499"/>
      <c r="J45" s="499"/>
      <c r="K45" s="499"/>
      <c r="L45" s="263"/>
      <c r="M45" s="263"/>
      <c r="N45" s="263"/>
      <c r="O45" s="263"/>
      <c r="P45" s="263"/>
      <c r="Q45" s="263"/>
      <c r="Z45" s="494"/>
    </row>
    <row r="46" spans="2:26" x14ac:dyDescent="0.3">
      <c r="B46" s="499"/>
      <c r="C46" s="499"/>
      <c r="D46" s="499"/>
      <c r="E46" s="499"/>
      <c r="F46" s="499"/>
      <c r="G46" s="499"/>
      <c r="H46" s="499"/>
      <c r="I46" s="499"/>
      <c r="J46" s="499"/>
      <c r="K46" s="499"/>
      <c r="L46" s="263"/>
      <c r="M46" s="263"/>
      <c r="N46" s="263"/>
      <c r="O46" s="263"/>
      <c r="P46" s="263"/>
      <c r="Q46" s="263"/>
      <c r="Z46" s="494"/>
    </row>
    <row r="47" spans="2:26" x14ac:dyDescent="0.3">
      <c r="B47" s="500" t="s">
        <v>11</v>
      </c>
      <c r="C47" s="499"/>
      <c r="D47" s="499"/>
      <c r="E47" s="499"/>
      <c r="F47" s="499"/>
      <c r="G47" s="499"/>
      <c r="H47" s="499"/>
      <c r="I47" s="499"/>
      <c r="J47" s="499"/>
      <c r="K47" s="499"/>
      <c r="L47" s="263"/>
      <c r="M47" s="263"/>
      <c r="N47" s="263"/>
      <c r="O47" s="263"/>
      <c r="P47" s="263"/>
      <c r="Q47" s="263"/>
      <c r="Z47" s="494"/>
    </row>
    <row r="48" spans="2:26" x14ac:dyDescent="0.3">
      <c r="B48" s="499"/>
      <c r="C48" s="499"/>
      <c r="D48" s="499"/>
      <c r="E48" s="499"/>
      <c r="F48" s="499"/>
      <c r="G48" s="499"/>
      <c r="H48" s="499"/>
      <c r="I48" s="499"/>
      <c r="J48" s="499"/>
      <c r="K48" s="499"/>
      <c r="L48" s="263"/>
      <c r="M48" s="263"/>
      <c r="N48" s="263"/>
      <c r="O48" s="263"/>
      <c r="P48" s="263"/>
      <c r="Q48" s="263"/>
      <c r="Z48" s="494"/>
    </row>
    <row r="49" spans="2:17" x14ac:dyDescent="0.3">
      <c r="B49" s="499"/>
      <c r="C49" s="499"/>
      <c r="D49" s="499"/>
      <c r="E49" s="499"/>
      <c r="F49" s="499"/>
      <c r="G49" s="499"/>
      <c r="H49" s="499"/>
      <c r="I49" s="499"/>
      <c r="J49" s="499"/>
      <c r="K49" s="499"/>
      <c r="L49" s="263"/>
      <c r="M49" s="263"/>
      <c r="N49" s="263"/>
      <c r="O49" s="263"/>
      <c r="P49" s="263"/>
      <c r="Q49" s="263"/>
    </row>
    <row r="50" spans="2:17" x14ac:dyDescent="0.3">
      <c r="B50" s="499"/>
      <c r="C50" s="499"/>
      <c r="D50" s="499"/>
      <c r="E50" s="499"/>
      <c r="F50" s="499"/>
      <c r="G50" s="499"/>
      <c r="H50" s="499"/>
      <c r="I50" s="499"/>
      <c r="J50" s="499"/>
      <c r="K50" s="499"/>
      <c r="L50" s="263"/>
      <c r="M50" s="263"/>
      <c r="N50" s="263"/>
      <c r="O50" s="263"/>
      <c r="P50" s="263"/>
      <c r="Q50" s="263"/>
    </row>
    <row r="51" spans="2:17" x14ac:dyDescent="0.3">
      <c r="B51" s="499"/>
      <c r="C51" s="499"/>
      <c r="D51" s="499"/>
      <c r="E51" s="499"/>
      <c r="F51" s="499"/>
      <c r="G51" s="499"/>
      <c r="H51" s="499"/>
      <c r="I51" s="499"/>
      <c r="J51" s="499"/>
      <c r="K51" s="499"/>
      <c r="L51" s="263"/>
      <c r="M51" s="263"/>
      <c r="N51" s="263"/>
      <c r="O51" s="263"/>
      <c r="P51" s="263"/>
      <c r="Q51" s="263"/>
    </row>
    <row r="52" spans="2:17" x14ac:dyDescent="0.3">
      <c r="B52" s="499"/>
      <c r="C52" s="499"/>
      <c r="D52" s="499"/>
      <c r="E52" s="499"/>
      <c r="F52" s="499"/>
      <c r="G52" s="499"/>
      <c r="H52" s="499"/>
      <c r="I52" s="499"/>
      <c r="J52" s="499"/>
      <c r="K52" s="499"/>
      <c r="L52" s="263"/>
      <c r="M52" s="263"/>
      <c r="N52" s="263"/>
      <c r="O52" s="263"/>
      <c r="P52" s="263"/>
      <c r="Q52" s="263"/>
    </row>
    <row r="53" spans="2:17" x14ac:dyDescent="0.3">
      <c r="B53" s="499"/>
      <c r="C53" s="499"/>
      <c r="D53" s="499"/>
      <c r="E53" s="499"/>
      <c r="F53" s="499"/>
      <c r="G53" s="499"/>
      <c r="H53" s="499"/>
      <c r="I53" s="499"/>
      <c r="J53" s="499"/>
      <c r="K53" s="499"/>
      <c r="L53" s="263"/>
      <c r="M53" s="263"/>
      <c r="N53" s="263"/>
      <c r="O53" s="263"/>
      <c r="P53" s="263"/>
      <c r="Q53" s="263"/>
    </row>
    <row r="54" spans="2:17" x14ac:dyDescent="0.3">
      <c r="B54" s="499"/>
      <c r="C54" s="499"/>
      <c r="D54" s="499"/>
      <c r="E54" s="499"/>
      <c r="F54" s="499"/>
      <c r="G54" s="499"/>
      <c r="H54" s="499"/>
      <c r="I54" s="499"/>
      <c r="J54" s="499"/>
      <c r="K54" s="499"/>
      <c r="L54" s="263"/>
      <c r="M54" s="263"/>
      <c r="N54" s="263"/>
      <c r="O54" s="263"/>
      <c r="P54" s="263"/>
      <c r="Q54" s="263"/>
    </row>
    <row r="55" spans="2:17" x14ac:dyDescent="0.3">
      <c r="B55" s="499"/>
      <c r="C55" s="499"/>
      <c r="D55" s="499"/>
      <c r="E55" s="499"/>
      <c r="F55" s="499"/>
      <c r="G55" s="499"/>
      <c r="H55" s="499"/>
      <c r="I55" s="499"/>
      <c r="J55" s="499"/>
      <c r="K55" s="499"/>
      <c r="L55" s="263"/>
      <c r="M55" s="263"/>
      <c r="N55" s="263"/>
      <c r="O55" s="263"/>
      <c r="P55" s="263"/>
      <c r="Q55" s="263"/>
    </row>
    <row r="56" spans="2:17" x14ac:dyDescent="0.3">
      <c r="B56" s="499"/>
      <c r="C56" s="499"/>
      <c r="D56" s="499"/>
      <c r="E56" s="499"/>
      <c r="F56" s="499"/>
      <c r="G56" s="499"/>
      <c r="H56" s="499"/>
      <c r="I56" s="499"/>
      <c r="J56" s="499"/>
      <c r="K56" s="499"/>
      <c r="L56" s="263"/>
      <c r="M56" s="263"/>
      <c r="N56" s="263"/>
      <c r="O56" s="263"/>
      <c r="P56" s="263"/>
      <c r="Q56" s="263"/>
    </row>
    <row r="57" spans="2:17" x14ac:dyDescent="0.3">
      <c r="B57" s="499"/>
      <c r="C57" s="499"/>
      <c r="D57" s="499"/>
      <c r="E57" s="499"/>
      <c r="F57" s="499"/>
      <c r="G57" s="499"/>
      <c r="H57" s="499"/>
      <c r="I57" s="499"/>
      <c r="J57" s="499"/>
      <c r="K57" s="499"/>
      <c r="L57" s="263"/>
      <c r="M57" s="263"/>
      <c r="N57" s="263"/>
      <c r="O57" s="263"/>
      <c r="P57" s="263"/>
      <c r="Q57" s="263"/>
    </row>
    <row r="58" spans="2:17" x14ac:dyDescent="0.3">
      <c r="B58" s="499"/>
      <c r="C58" s="499"/>
      <c r="D58" s="499"/>
      <c r="E58" s="499"/>
      <c r="F58" s="499"/>
      <c r="G58" s="499"/>
      <c r="H58" s="499"/>
      <c r="I58" s="499"/>
      <c r="J58" s="499"/>
      <c r="K58" s="499"/>
      <c r="L58" s="263"/>
      <c r="M58" s="263"/>
      <c r="N58" s="263"/>
      <c r="O58" s="263"/>
      <c r="P58" s="263"/>
      <c r="Q58" s="263"/>
    </row>
    <row r="59" spans="2:17" x14ac:dyDescent="0.3">
      <c r="B59" s="499"/>
      <c r="C59" s="499"/>
      <c r="D59" s="499"/>
      <c r="E59" s="499"/>
      <c r="F59" s="499"/>
      <c r="G59" s="499"/>
      <c r="H59" s="499"/>
      <c r="I59" s="499"/>
      <c r="J59" s="499"/>
      <c r="K59" s="499"/>
      <c r="L59" s="263"/>
      <c r="M59" s="263"/>
      <c r="N59" s="263"/>
      <c r="O59" s="263"/>
      <c r="P59" s="263"/>
      <c r="Q59" s="263"/>
    </row>
    <row r="60" spans="2:17" x14ac:dyDescent="0.3">
      <c r="B60" s="499"/>
      <c r="C60" s="499"/>
      <c r="D60" s="499"/>
      <c r="E60" s="499"/>
      <c r="F60" s="499"/>
      <c r="G60" s="499"/>
      <c r="H60" s="499"/>
      <c r="I60" s="499"/>
      <c r="J60" s="499"/>
      <c r="K60" s="499"/>
      <c r="L60" s="263"/>
      <c r="M60" s="263"/>
      <c r="N60" s="263"/>
      <c r="O60" s="263"/>
      <c r="P60" s="263"/>
      <c r="Q60" s="263"/>
    </row>
    <row r="61" spans="2:17" x14ac:dyDescent="0.3">
      <c r="B61" s="499"/>
      <c r="C61" s="499"/>
      <c r="D61" s="499"/>
      <c r="E61" s="499"/>
      <c r="F61" s="499"/>
      <c r="G61" s="499"/>
      <c r="H61" s="499"/>
      <c r="I61" s="499"/>
      <c r="J61" s="499"/>
      <c r="K61" s="499"/>
      <c r="L61" s="263"/>
      <c r="M61" s="263"/>
      <c r="N61" s="263"/>
      <c r="O61" s="263"/>
      <c r="P61" s="263"/>
      <c r="Q61" s="263"/>
    </row>
    <row r="62" spans="2:17" x14ac:dyDescent="0.3">
      <c r="B62" s="263"/>
      <c r="C62" s="263"/>
      <c r="D62" s="263"/>
      <c r="E62" s="263"/>
      <c r="F62" s="263"/>
      <c r="G62" s="263"/>
      <c r="H62" s="263"/>
      <c r="I62" s="263"/>
      <c r="J62" s="263"/>
      <c r="K62" s="263"/>
      <c r="L62" s="263"/>
      <c r="M62" s="263"/>
      <c r="N62" s="263"/>
      <c r="O62" s="263"/>
      <c r="P62" s="263"/>
      <c r="Q62" s="263"/>
    </row>
    <row r="63" spans="2:17" x14ac:dyDescent="0.3">
      <c r="B63" s="263"/>
      <c r="C63" s="263"/>
      <c r="D63" s="263"/>
      <c r="E63" s="263"/>
      <c r="F63" s="263"/>
      <c r="G63" s="263"/>
      <c r="H63" s="263"/>
      <c r="I63" s="263"/>
      <c r="J63" s="263"/>
      <c r="K63" s="263"/>
      <c r="L63" s="263"/>
      <c r="M63" s="263"/>
      <c r="N63" s="263"/>
      <c r="O63" s="263"/>
      <c r="P63" s="263"/>
      <c r="Q63" s="263"/>
    </row>
    <row r="64" spans="2:17" x14ac:dyDescent="0.3">
      <c r="B64" s="263"/>
      <c r="C64" s="263"/>
      <c r="D64" s="263"/>
      <c r="E64" s="263"/>
      <c r="F64" s="263"/>
      <c r="G64" s="263"/>
      <c r="H64" s="263"/>
      <c r="I64" s="263"/>
      <c r="J64" s="263"/>
      <c r="K64" s="263"/>
      <c r="L64" s="263"/>
      <c r="M64" s="263"/>
      <c r="N64" s="263"/>
      <c r="O64" s="263"/>
      <c r="P64" s="263"/>
      <c r="Q64" s="263"/>
    </row>
    <row r="65" spans="2:18" x14ac:dyDescent="0.3">
      <c r="B65" s="263"/>
      <c r="C65" s="263"/>
      <c r="D65" s="263"/>
      <c r="E65" s="263"/>
      <c r="F65" s="263"/>
      <c r="G65" s="263"/>
      <c r="H65" s="263"/>
      <c r="I65" s="263"/>
      <c r="J65" s="263"/>
      <c r="K65" s="263"/>
      <c r="L65" s="263"/>
      <c r="M65" s="263"/>
      <c r="N65" s="263"/>
      <c r="O65" s="263"/>
      <c r="P65" s="263"/>
      <c r="Q65" s="263"/>
    </row>
    <row r="66" spans="2:18" x14ac:dyDescent="0.3">
      <c r="B66" s="263"/>
      <c r="C66" s="439"/>
      <c r="D66" s="263"/>
      <c r="E66" s="263"/>
      <c r="F66" s="263"/>
      <c r="G66" s="263"/>
      <c r="H66" s="263"/>
      <c r="I66" s="263"/>
      <c r="J66" s="263"/>
      <c r="K66" s="263"/>
      <c r="L66" s="263"/>
      <c r="M66" s="263"/>
      <c r="N66" s="263"/>
      <c r="O66" s="263"/>
      <c r="P66" s="263"/>
      <c r="Q66" s="263"/>
    </row>
    <row r="67" spans="2:18" ht="16.8" x14ac:dyDescent="0.4">
      <c r="B67" s="400" t="s">
        <v>201</v>
      </c>
      <c r="C67" s="400"/>
      <c r="D67" s="400"/>
      <c r="E67" s="401" t="s">
        <v>202</v>
      </c>
      <c r="F67" s="400"/>
      <c r="G67" s="400"/>
      <c r="H67" s="400"/>
      <c r="I67" s="400"/>
      <c r="J67" s="400"/>
      <c r="K67" s="558"/>
      <c r="L67" s="263"/>
      <c r="M67" s="263"/>
      <c r="N67" s="263"/>
      <c r="O67" s="263"/>
      <c r="P67" s="263"/>
      <c r="Q67" s="263"/>
    </row>
    <row r="68" spans="2:18" x14ac:dyDescent="0.3">
      <c r="B68" s="263"/>
      <c r="C68" s="263"/>
      <c r="D68" s="263"/>
      <c r="E68" s="263"/>
      <c r="F68" s="263"/>
      <c r="G68" s="263"/>
      <c r="H68" s="263"/>
      <c r="I68" s="263"/>
      <c r="J68" s="263"/>
      <c r="K68" s="263"/>
      <c r="L68" s="263"/>
      <c r="M68" s="263"/>
      <c r="N68" s="263"/>
      <c r="O68" s="263"/>
      <c r="P68" s="263"/>
      <c r="Q68" s="263"/>
    </row>
    <row r="69" spans="2:18" x14ac:dyDescent="0.3">
      <c r="B69" s="263"/>
      <c r="C69" s="263"/>
      <c r="D69" s="263"/>
      <c r="E69" s="263"/>
      <c r="F69" s="263"/>
      <c r="G69" s="263"/>
      <c r="H69" s="263"/>
      <c r="I69" s="263"/>
      <c r="J69" s="263"/>
      <c r="K69" s="263"/>
      <c r="L69" s="263"/>
      <c r="M69" s="263"/>
      <c r="N69" s="263"/>
      <c r="O69" s="263"/>
      <c r="P69" s="263"/>
      <c r="Q69" s="263"/>
    </row>
    <row r="70" spans="2:18" ht="49.5" customHeight="1" x14ac:dyDescent="0.3">
      <c r="B70" s="562"/>
      <c r="C70" s="563"/>
      <c r="D70" s="563"/>
      <c r="E70" s="563"/>
      <c r="F70" s="563"/>
      <c r="G70" s="563"/>
      <c r="H70" s="563"/>
      <c r="I70" s="563"/>
      <c r="J70" s="563"/>
      <c r="K70" s="563"/>
      <c r="L70" s="563"/>
      <c r="M70" s="563"/>
      <c r="N70" s="563"/>
      <c r="O70" s="563"/>
      <c r="P70" s="263"/>
      <c r="Q70" s="263"/>
      <c r="R70" s="501"/>
    </row>
    <row r="71" spans="2:18" x14ac:dyDescent="0.3">
      <c r="B71" s="263"/>
      <c r="C71" s="263"/>
      <c r="D71" s="263"/>
      <c r="E71" s="263"/>
      <c r="F71" s="263"/>
      <c r="G71" s="263"/>
      <c r="H71" s="263"/>
      <c r="I71" s="263"/>
      <c r="J71" s="263"/>
      <c r="K71" s="263"/>
      <c r="L71" s="263"/>
      <c r="M71" s="263"/>
      <c r="N71" s="263"/>
      <c r="O71" s="263"/>
      <c r="P71" s="263"/>
      <c r="Q71" s="263"/>
    </row>
  </sheetData>
  <mergeCells count="1">
    <mergeCell ref="B70:O70"/>
  </mergeCells>
  <phoneticPr fontId="0" type="noConversion"/>
  <hyperlinks>
    <hyperlink ref="E67" r:id="rId1" xr:uid="{FA135ECE-7450-41B8-A981-6BB81F6DEDCB}"/>
  </hyperlinks>
  <pageMargins left="0.75" right="0.75" top="1" bottom="1" header="0.5" footer="0.5"/>
  <pageSetup paperSize="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5" tint="0.59999389629810485"/>
    <pageSetUpPr fitToPage="1"/>
  </sheetPr>
  <dimension ref="B3:AS43"/>
  <sheetViews>
    <sheetView zoomScaleNormal="100" workbookViewId="0">
      <selection activeCell="O37" sqref="O37"/>
    </sheetView>
  </sheetViews>
  <sheetFormatPr baseColWidth="10" defaultColWidth="11.44140625" defaultRowHeight="14.4" x14ac:dyDescent="0.35"/>
  <cols>
    <col min="1" max="1" width="3.5546875" style="3" customWidth="1"/>
    <col min="2" max="2" width="44.6640625" style="3" customWidth="1"/>
    <col min="3" max="45" width="7.6640625" style="3" customWidth="1"/>
    <col min="46" max="16384" width="11.44140625" style="3"/>
  </cols>
  <sheetData>
    <row r="3" spans="2:45" x14ac:dyDescent="0.35">
      <c r="B3" s="506" t="s">
        <v>3</v>
      </c>
      <c r="C3" s="507"/>
      <c r="D3" s="507"/>
      <c r="E3" s="507"/>
      <c r="F3" s="507"/>
      <c r="G3" s="507"/>
    </row>
    <row r="4" spans="2:45" x14ac:dyDescent="0.35">
      <c r="B4" s="508" t="s">
        <v>4</v>
      </c>
      <c r="C4" s="509">
        <v>1979</v>
      </c>
      <c r="D4" s="509">
        <v>1988</v>
      </c>
      <c r="E4" s="509">
        <v>2000</v>
      </c>
      <c r="F4" s="509">
        <v>2010</v>
      </c>
      <c r="G4" s="509">
        <v>2020</v>
      </c>
    </row>
    <row r="5" spans="2:45" x14ac:dyDescent="0.35">
      <c r="B5" s="507"/>
      <c r="C5" s="507"/>
      <c r="D5" s="507"/>
      <c r="E5" s="507"/>
      <c r="F5" s="507"/>
      <c r="G5" s="507"/>
    </row>
    <row r="6" spans="2:45" x14ac:dyDescent="0.35">
      <c r="B6" s="510" t="s">
        <v>41</v>
      </c>
      <c r="C6" s="511">
        <v>47312</v>
      </c>
      <c r="D6" s="511">
        <v>40078</v>
      </c>
      <c r="E6" s="511">
        <v>39369</v>
      </c>
      <c r="F6" s="511">
        <v>35821</v>
      </c>
      <c r="G6" s="511">
        <v>32293</v>
      </c>
    </row>
    <row r="7" spans="2:45" x14ac:dyDescent="0.35">
      <c r="B7" s="512" t="s">
        <v>52</v>
      </c>
      <c r="C7" s="511">
        <v>38798</v>
      </c>
      <c r="D7" s="511">
        <v>22105</v>
      </c>
      <c r="E7" s="511">
        <v>8974</v>
      </c>
      <c r="F7" s="511">
        <v>2290</v>
      </c>
      <c r="G7" s="511">
        <v>1634</v>
      </c>
    </row>
    <row r="8" spans="2:45" x14ac:dyDescent="0.35">
      <c r="B8" s="510"/>
      <c r="C8" s="511"/>
      <c r="D8" s="511"/>
      <c r="E8" s="511"/>
      <c r="F8" s="511"/>
      <c r="G8" s="507"/>
    </row>
    <row r="9" spans="2:45" x14ac:dyDescent="0.35">
      <c r="B9" s="503"/>
      <c r="C9" s="502"/>
      <c r="D9" s="502"/>
      <c r="E9" s="502"/>
      <c r="F9" s="502"/>
    </row>
    <row r="10" spans="2:45" x14ac:dyDescent="0.35">
      <c r="C10" s="8">
        <v>1979</v>
      </c>
      <c r="D10" s="3">
        <f>C10+1</f>
        <v>1980</v>
      </c>
      <c r="E10" s="3">
        <f t="shared" ref="E10:AK10" si="0">D10+1</f>
        <v>1981</v>
      </c>
      <c r="F10" s="3">
        <f t="shared" si="0"/>
        <v>1982</v>
      </c>
      <c r="G10" s="3">
        <f t="shared" si="0"/>
        <v>1983</v>
      </c>
      <c r="H10" s="3">
        <f t="shared" si="0"/>
        <v>1984</v>
      </c>
      <c r="I10" s="3">
        <f t="shared" si="0"/>
        <v>1985</v>
      </c>
      <c r="J10" s="3">
        <f t="shared" si="0"/>
        <v>1986</v>
      </c>
      <c r="K10" s="3">
        <f t="shared" si="0"/>
        <v>1987</v>
      </c>
      <c r="L10" s="8">
        <f t="shared" si="0"/>
        <v>1988</v>
      </c>
      <c r="M10" s="3">
        <f t="shared" si="0"/>
        <v>1989</v>
      </c>
      <c r="N10" s="3">
        <f t="shared" si="0"/>
        <v>1990</v>
      </c>
      <c r="O10" s="3">
        <f t="shared" si="0"/>
        <v>1991</v>
      </c>
      <c r="P10" s="3">
        <f t="shared" si="0"/>
        <v>1992</v>
      </c>
      <c r="Q10" s="3">
        <f t="shared" si="0"/>
        <v>1993</v>
      </c>
      <c r="R10" s="3">
        <f t="shared" si="0"/>
        <v>1994</v>
      </c>
      <c r="S10" s="3">
        <f t="shared" si="0"/>
        <v>1995</v>
      </c>
      <c r="T10" s="3">
        <f t="shared" si="0"/>
        <v>1996</v>
      </c>
      <c r="U10" s="3">
        <f t="shared" si="0"/>
        <v>1997</v>
      </c>
      <c r="V10" s="3">
        <f t="shared" si="0"/>
        <v>1998</v>
      </c>
      <c r="W10" s="3">
        <f t="shared" si="0"/>
        <v>1999</v>
      </c>
      <c r="X10" s="8">
        <f t="shared" si="0"/>
        <v>2000</v>
      </c>
      <c r="Y10" s="3">
        <f t="shared" si="0"/>
        <v>2001</v>
      </c>
      <c r="Z10" s="3">
        <f t="shared" si="0"/>
        <v>2002</v>
      </c>
      <c r="AA10" s="3">
        <f t="shared" si="0"/>
        <v>2003</v>
      </c>
      <c r="AB10" s="3">
        <f t="shared" si="0"/>
        <v>2004</v>
      </c>
      <c r="AC10" s="3">
        <f t="shared" si="0"/>
        <v>2005</v>
      </c>
      <c r="AD10" s="3">
        <f t="shared" si="0"/>
        <v>2006</v>
      </c>
      <c r="AE10" s="3">
        <f t="shared" si="0"/>
        <v>2007</v>
      </c>
      <c r="AF10" s="3">
        <f t="shared" si="0"/>
        <v>2008</v>
      </c>
      <c r="AG10" s="3">
        <f t="shared" si="0"/>
        <v>2009</v>
      </c>
      <c r="AH10" s="8">
        <f t="shared" si="0"/>
        <v>2010</v>
      </c>
      <c r="AI10" s="3">
        <f t="shared" si="0"/>
        <v>2011</v>
      </c>
      <c r="AJ10" s="3">
        <f t="shared" si="0"/>
        <v>2012</v>
      </c>
      <c r="AK10" s="3">
        <f t="shared" si="0"/>
        <v>2013</v>
      </c>
      <c r="AL10" s="3">
        <f t="shared" ref="AL10" si="1">AK10+1</f>
        <v>2014</v>
      </c>
      <c r="AM10" s="3">
        <f t="shared" ref="AM10" si="2">AL10+1</f>
        <v>2015</v>
      </c>
      <c r="AN10" s="3">
        <f t="shared" ref="AN10" si="3">AM10+1</f>
        <v>2016</v>
      </c>
      <c r="AO10" s="3">
        <f t="shared" ref="AO10" si="4">AN10+1</f>
        <v>2017</v>
      </c>
      <c r="AP10" s="3">
        <f t="shared" ref="AP10" si="5">AO10+1</f>
        <v>2018</v>
      </c>
      <c r="AQ10" s="3">
        <f t="shared" ref="AQ10" si="6">AP10+1</f>
        <v>2019</v>
      </c>
      <c r="AR10" s="92">
        <f t="shared" ref="AR10:AS10" si="7">AQ10+1</f>
        <v>2020</v>
      </c>
      <c r="AS10" s="92">
        <f t="shared" si="7"/>
        <v>2021</v>
      </c>
    </row>
    <row r="11" spans="2:45" x14ac:dyDescent="0.35">
      <c r="C11" s="502"/>
      <c r="D11" s="502"/>
      <c r="E11" s="502"/>
      <c r="F11" s="502"/>
    </row>
    <row r="12" spans="2:45" x14ac:dyDescent="0.35">
      <c r="B12" s="503" t="s">
        <v>53</v>
      </c>
      <c r="C12" s="502">
        <v>47312</v>
      </c>
      <c r="D12" s="502"/>
      <c r="E12" s="502"/>
      <c r="F12" s="502"/>
      <c r="L12" s="502">
        <v>40078</v>
      </c>
      <c r="X12" s="502">
        <v>39369</v>
      </c>
      <c r="AH12" s="502">
        <v>35821</v>
      </c>
      <c r="AR12" s="502">
        <v>32293</v>
      </c>
    </row>
    <row r="13" spans="2:45" ht="13.5" customHeight="1" x14ac:dyDescent="0.35">
      <c r="B13" s="420" t="s">
        <v>54</v>
      </c>
      <c r="C13" s="502">
        <v>38798</v>
      </c>
      <c r="L13" s="502">
        <v>22105</v>
      </c>
      <c r="X13" s="502">
        <v>8974</v>
      </c>
      <c r="AH13" s="502">
        <v>2290</v>
      </c>
      <c r="AR13" s="502">
        <v>1634</v>
      </c>
    </row>
    <row r="18" spans="2:9" x14ac:dyDescent="0.35">
      <c r="C18" s="23"/>
    </row>
    <row r="19" spans="2:9" x14ac:dyDescent="0.35">
      <c r="B19" s="504"/>
      <c r="C19" s="1"/>
      <c r="D19" s="1"/>
      <c r="E19" s="1"/>
      <c r="F19" s="1"/>
      <c r="G19" s="1"/>
      <c r="H19" s="1"/>
      <c r="I19" s="1"/>
    </row>
    <row r="20" spans="2:9" x14ac:dyDescent="0.35">
      <c r="B20" s="23" t="s">
        <v>139</v>
      </c>
      <c r="C20" s="1"/>
      <c r="D20" s="1"/>
      <c r="E20" s="1"/>
      <c r="F20" s="1"/>
      <c r="G20" s="1"/>
      <c r="H20" s="1"/>
      <c r="I20" s="1"/>
    </row>
    <row r="21" spans="2:9" x14ac:dyDescent="0.35">
      <c r="B21" s="1"/>
      <c r="C21" s="1"/>
      <c r="D21" s="1"/>
      <c r="E21" s="1"/>
      <c r="F21" s="1"/>
      <c r="G21" s="1"/>
      <c r="H21" s="1"/>
      <c r="I21" s="1"/>
    </row>
    <row r="22" spans="2:9" x14ac:dyDescent="0.35">
      <c r="B22" s="1"/>
      <c r="C22" s="1"/>
      <c r="D22" s="1"/>
      <c r="E22" s="1"/>
      <c r="F22" s="1"/>
      <c r="G22" s="1"/>
      <c r="H22" s="1"/>
      <c r="I22" s="1"/>
    </row>
    <row r="23" spans="2:9" x14ac:dyDescent="0.35">
      <c r="B23" s="1"/>
      <c r="C23" s="1"/>
      <c r="D23" s="1"/>
      <c r="E23" s="1"/>
      <c r="F23" s="1"/>
      <c r="G23" s="1"/>
      <c r="H23" s="1"/>
      <c r="I23" s="1"/>
    </row>
    <row r="24" spans="2:9" x14ac:dyDescent="0.35">
      <c r="B24" s="1"/>
      <c r="C24" s="1"/>
      <c r="D24" s="1"/>
      <c r="E24" s="1"/>
      <c r="F24" s="1"/>
      <c r="G24" s="1"/>
      <c r="H24" s="1"/>
      <c r="I24" s="1"/>
    </row>
    <row r="25" spans="2:9" x14ac:dyDescent="0.35">
      <c r="B25" s="1"/>
      <c r="C25" s="1"/>
      <c r="D25" s="1"/>
      <c r="E25" s="1"/>
      <c r="F25" s="1"/>
      <c r="G25" s="1"/>
      <c r="H25" s="1"/>
      <c r="I25" s="1"/>
    </row>
    <row r="26" spans="2:9" x14ac:dyDescent="0.35">
      <c r="B26" s="1"/>
      <c r="C26" s="1"/>
      <c r="D26" s="1"/>
      <c r="E26" s="1"/>
      <c r="F26" s="1"/>
      <c r="G26" s="1"/>
      <c r="H26" s="1"/>
      <c r="I26" s="1"/>
    </row>
    <row r="27" spans="2:9" x14ac:dyDescent="0.35">
      <c r="B27" s="1"/>
      <c r="C27" s="1"/>
      <c r="D27" s="1"/>
      <c r="E27" s="1"/>
      <c r="F27" s="1"/>
      <c r="G27" s="1"/>
      <c r="H27" s="1"/>
      <c r="I27" s="1"/>
    </row>
    <row r="28" spans="2:9" x14ac:dyDescent="0.35">
      <c r="B28" s="1"/>
      <c r="C28" s="1"/>
      <c r="D28" s="1"/>
      <c r="E28" s="1"/>
      <c r="F28" s="1"/>
      <c r="G28" s="1"/>
      <c r="H28" s="1"/>
      <c r="I28" s="1"/>
    </row>
    <row r="29" spans="2:9" x14ac:dyDescent="0.35">
      <c r="B29" s="1"/>
      <c r="C29" s="1"/>
      <c r="D29" s="1"/>
      <c r="E29" s="1"/>
      <c r="F29" s="1"/>
      <c r="G29" s="1"/>
      <c r="H29" s="1"/>
      <c r="I29" s="1"/>
    </row>
    <row r="30" spans="2:9" x14ac:dyDescent="0.35">
      <c r="B30" s="1"/>
      <c r="C30" s="1"/>
      <c r="D30" s="1"/>
      <c r="E30" s="1"/>
      <c r="F30" s="1"/>
      <c r="G30" s="1"/>
      <c r="H30" s="1"/>
      <c r="I30" s="1"/>
    </row>
    <row r="31" spans="2:9" x14ac:dyDescent="0.35">
      <c r="B31" s="1"/>
      <c r="C31" s="1"/>
      <c r="D31" s="1"/>
      <c r="E31" s="1"/>
      <c r="F31" s="1"/>
      <c r="G31" s="1"/>
      <c r="H31" s="1"/>
      <c r="I31" s="1"/>
    </row>
    <row r="32" spans="2:9" x14ac:dyDescent="0.35">
      <c r="B32" s="1"/>
      <c r="C32" s="1"/>
      <c r="D32" s="1"/>
      <c r="E32" s="1"/>
      <c r="F32" s="1"/>
      <c r="G32" s="1"/>
      <c r="H32" s="1"/>
      <c r="I32" s="1"/>
    </row>
    <row r="33" spans="2:9" x14ac:dyDescent="0.35">
      <c r="B33" s="1"/>
      <c r="C33" s="1"/>
      <c r="D33" s="1"/>
      <c r="E33" s="1"/>
      <c r="F33" s="1"/>
      <c r="G33" s="1"/>
      <c r="H33" s="1"/>
      <c r="I33" s="1"/>
    </row>
    <row r="34" spans="2:9" x14ac:dyDescent="0.35">
      <c r="B34" s="1"/>
      <c r="C34" s="1"/>
      <c r="D34" s="1"/>
      <c r="E34" s="1"/>
      <c r="F34" s="1"/>
      <c r="G34" s="1"/>
      <c r="H34" s="1"/>
      <c r="I34" s="1"/>
    </row>
    <row r="35" spans="2:9" x14ac:dyDescent="0.35">
      <c r="B35" s="1"/>
      <c r="C35" s="1"/>
      <c r="D35" s="1"/>
      <c r="E35" s="1"/>
      <c r="F35" s="1"/>
      <c r="G35" s="1"/>
      <c r="H35" s="1"/>
      <c r="I35" s="1"/>
    </row>
    <row r="36" spans="2:9" x14ac:dyDescent="0.35">
      <c r="B36" s="1"/>
      <c r="C36" s="1"/>
      <c r="D36" s="1"/>
      <c r="E36" s="1"/>
      <c r="F36" s="1"/>
      <c r="G36" s="1"/>
      <c r="H36" s="1"/>
      <c r="I36" s="1"/>
    </row>
    <row r="37" spans="2:9" x14ac:dyDescent="0.35">
      <c r="B37" s="1"/>
      <c r="C37" s="1"/>
      <c r="D37" s="1"/>
      <c r="E37" s="1"/>
      <c r="F37" s="1"/>
      <c r="G37" s="1"/>
      <c r="H37" s="1"/>
      <c r="I37" s="1"/>
    </row>
    <row r="38" spans="2:9" x14ac:dyDescent="0.35">
      <c r="B38" s="1"/>
      <c r="C38" s="513" t="s">
        <v>153</v>
      </c>
      <c r="D38" s="1"/>
      <c r="E38" s="1"/>
      <c r="F38" s="1"/>
      <c r="G38" s="1"/>
      <c r="H38" s="1"/>
      <c r="I38" s="1"/>
    </row>
    <row r="39" spans="2:9" x14ac:dyDescent="0.35">
      <c r="B39" s="1"/>
      <c r="C39" s="1"/>
      <c r="D39" s="1"/>
      <c r="E39" s="1"/>
      <c r="F39" s="1"/>
      <c r="G39" s="1"/>
      <c r="H39" s="1"/>
      <c r="I39" s="1"/>
    </row>
    <row r="40" spans="2:9" x14ac:dyDescent="0.35">
      <c r="B40" s="1"/>
      <c r="C40" s="513"/>
      <c r="D40" s="1"/>
      <c r="E40" s="1"/>
      <c r="F40" s="1"/>
      <c r="G40" s="1"/>
      <c r="H40" s="1"/>
      <c r="I40" s="1"/>
    </row>
    <row r="41" spans="2:9" x14ac:dyDescent="0.35">
      <c r="B41" s="1"/>
      <c r="C41" s="1"/>
      <c r="D41" s="1"/>
      <c r="E41" s="1"/>
      <c r="F41" s="1"/>
      <c r="G41" s="1"/>
      <c r="H41" s="1"/>
      <c r="I41" s="1"/>
    </row>
    <row r="42" spans="2:9" x14ac:dyDescent="0.35">
      <c r="B42" s="1"/>
      <c r="C42" s="1"/>
      <c r="D42" s="1"/>
      <c r="E42" s="1"/>
      <c r="F42" s="1"/>
      <c r="G42" s="1"/>
      <c r="H42" s="1"/>
      <c r="I42" s="1"/>
    </row>
    <row r="43" spans="2:9" x14ac:dyDescent="0.35">
      <c r="B43" s="1"/>
      <c r="C43" s="1"/>
      <c r="D43" s="1"/>
      <c r="E43" s="1"/>
      <c r="F43" s="1"/>
      <c r="G43" s="1"/>
      <c r="H43" s="1"/>
      <c r="I43" s="1"/>
    </row>
  </sheetData>
  <phoneticPr fontId="0" type="noConversion"/>
  <pageMargins left="0.78740157499999996" right="0.78740157499999996" top="0.984251969" bottom="0.984251969" header="0.4921259845" footer="0.4921259845"/>
  <pageSetup paperSize="9" scale="1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5" tint="0.59999389629810485"/>
  </sheetPr>
  <dimension ref="B2:R37"/>
  <sheetViews>
    <sheetView zoomScale="90" zoomScaleNormal="90" workbookViewId="0">
      <selection activeCell="Q29" sqref="Q29"/>
    </sheetView>
  </sheetViews>
  <sheetFormatPr baseColWidth="10" defaultColWidth="11.44140625" defaultRowHeight="14.4" x14ac:dyDescent="0.35"/>
  <cols>
    <col min="1" max="1" width="4" style="3" customWidth="1"/>
    <col min="2" max="2" width="18.6640625" style="3" customWidth="1"/>
    <col min="3" max="3" width="21" style="3" customWidth="1"/>
    <col min="4" max="4" width="26.5546875" style="3" customWidth="1"/>
    <col min="5" max="15" width="11.44140625" style="3"/>
    <col min="16" max="16" width="20" style="3" customWidth="1"/>
    <col min="17" max="17" width="18.109375" style="3" customWidth="1"/>
    <col min="18" max="16384" width="11.44140625" style="3"/>
  </cols>
  <sheetData>
    <row r="2" spans="2:18" x14ac:dyDescent="0.35">
      <c r="B2" s="15"/>
      <c r="C2" s="40"/>
      <c r="D2" s="40"/>
      <c r="E2" s="40"/>
      <c r="F2" s="40"/>
      <c r="G2" s="40"/>
      <c r="H2" s="40"/>
    </row>
    <row r="3" spans="2:18" x14ac:dyDescent="0.35">
      <c r="B3" s="15"/>
      <c r="C3" s="40"/>
      <c r="D3" s="40"/>
      <c r="E3" s="40"/>
      <c r="F3" s="40"/>
      <c r="G3" s="40"/>
      <c r="H3" s="40"/>
    </row>
    <row r="4" spans="2:18" x14ac:dyDescent="0.35">
      <c r="B4" s="15"/>
      <c r="C4" s="40"/>
      <c r="D4" s="40"/>
      <c r="E4" s="40"/>
      <c r="F4" s="40"/>
      <c r="G4" s="40"/>
      <c r="H4" s="40"/>
    </row>
    <row r="5" spans="2:18" x14ac:dyDescent="0.35">
      <c r="B5" s="15"/>
      <c r="C5" s="40"/>
      <c r="D5" s="40"/>
      <c r="E5" s="40"/>
      <c r="F5" s="40"/>
      <c r="G5" s="40"/>
      <c r="H5" s="40"/>
    </row>
    <row r="6" spans="2:18" x14ac:dyDescent="0.35">
      <c r="B6" s="15"/>
      <c r="C6" s="40"/>
      <c r="D6" s="40"/>
      <c r="E6" s="12"/>
      <c r="F6" s="40"/>
      <c r="G6" s="40"/>
      <c r="H6" s="40"/>
    </row>
    <row r="7" spans="2:18" x14ac:dyDescent="0.35">
      <c r="B7" s="15"/>
      <c r="C7" s="40"/>
      <c r="D7" s="40"/>
      <c r="E7" s="40"/>
      <c r="F7" s="40"/>
      <c r="G7" s="40"/>
      <c r="H7" s="40"/>
    </row>
    <row r="8" spans="2:18" x14ac:dyDescent="0.35">
      <c r="B8" s="15"/>
      <c r="C8" s="40"/>
      <c r="D8" s="40"/>
      <c r="E8" s="40"/>
      <c r="F8" s="40"/>
      <c r="G8" s="40"/>
      <c r="H8" s="40"/>
    </row>
    <row r="9" spans="2:18" x14ac:dyDescent="0.35">
      <c r="B9" s="15"/>
      <c r="D9" s="40"/>
      <c r="E9" s="40"/>
      <c r="F9" s="40"/>
      <c r="G9" s="40"/>
      <c r="H9" s="40"/>
    </row>
    <row r="10" spans="2:18" ht="16.2" x14ac:dyDescent="0.35">
      <c r="B10" s="15"/>
      <c r="C10" s="40"/>
      <c r="D10" s="40"/>
      <c r="E10" s="40"/>
      <c r="F10" s="40"/>
      <c r="G10" s="40"/>
      <c r="H10" s="40"/>
      <c r="I10" s="514" t="s">
        <v>133</v>
      </c>
    </row>
    <row r="11" spans="2:18" ht="15" x14ac:dyDescent="0.35">
      <c r="C11" s="505" t="s">
        <v>144</v>
      </c>
      <c r="I11" s="515" t="s">
        <v>146</v>
      </c>
    </row>
    <row r="12" spans="2:18" x14ac:dyDescent="0.35">
      <c r="O12" s="516" t="s">
        <v>80</v>
      </c>
    </row>
    <row r="13" spans="2:18" x14ac:dyDescent="0.35">
      <c r="B13" s="11" t="s">
        <v>90</v>
      </c>
      <c r="C13" s="517" t="s">
        <v>62</v>
      </c>
      <c r="D13" s="205" t="s">
        <v>30</v>
      </c>
      <c r="E13" s="205" t="s">
        <v>31</v>
      </c>
      <c r="F13" s="205" t="s">
        <v>32</v>
      </c>
      <c r="G13" s="206" t="s">
        <v>33</v>
      </c>
      <c r="R13" s="23"/>
    </row>
    <row r="14" spans="2:18" x14ac:dyDescent="0.35">
      <c r="B14" s="12" t="s">
        <v>81</v>
      </c>
      <c r="C14" s="203">
        <v>36438</v>
      </c>
      <c r="D14" s="207">
        <v>14519</v>
      </c>
      <c r="E14" s="208">
        <v>20033</v>
      </c>
      <c r="F14" s="208">
        <v>263</v>
      </c>
      <c r="G14" s="209">
        <v>1623</v>
      </c>
    </row>
    <row r="15" spans="2:18" x14ac:dyDescent="0.35">
      <c r="B15" s="12" t="s">
        <v>82</v>
      </c>
      <c r="C15" s="203">
        <v>35247</v>
      </c>
      <c r="D15" s="210">
        <v>13232</v>
      </c>
      <c r="E15" s="41">
        <v>20288</v>
      </c>
      <c r="F15" s="41">
        <v>246</v>
      </c>
      <c r="G15" s="211">
        <v>1481</v>
      </c>
    </row>
    <row r="16" spans="2:18" x14ac:dyDescent="0.35">
      <c r="B16" s="12" t="s">
        <v>83</v>
      </c>
      <c r="C16" s="203">
        <v>33945</v>
      </c>
      <c r="D16" s="210">
        <v>12394</v>
      </c>
      <c r="E16" s="41">
        <v>19820</v>
      </c>
      <c r="F16" s="41">
        <v>271</v>
      </c>
      <c r="G16" s="211">
        <v>1460</v>
      </c>
    </row>
    <row r="17" spans="2:7" x14ac:dyDescent="0.35">
      <c r="B17" s="12" t="s">
        <v>84</v>
      </c>
      <c r="C17" s="203">
        <v>33794</v>
      </c>
      <c r="D17" s="210">
        <v>12256</v>
      </c>
      <c r="E17" s="41">
        <v>19818</v>
      </c>
      <c r="F17" s="41">
        <v>246</v>
      </c>
      <c r="G17" s="211">
        <v>1474</v>
      </c>
    </row>
    <row r="18" spans="2:7" x14ac:dyDescent="0.35">
      <c r="B18" s="12" t="s">
        <v>85</v>
      </c>
      <c r="C18" s="203">
        <v>33058</v>
      </c>
      <c r="D18" s="210">
        <v>11861</v>
      </c>
      <c r="E18" s="41">
        <v>19676</v>
      </c>
      <c r="F18" s="41">
        <v>182</v>
      </c>
      <c r="G18" s="211">
        <v>1339</v>
      </c>
    </row>
    <row r="19" spans="2:7" x14ac:dyDescent="0.35">
      <c r="B19" s="12" t="s">
        <v>86</v>
      </c>
      <c r="C19" s="203">
        <v>32854</v>
      </c>
      <c r="D19" s="210">
        <v>11732</v>
      </c>
      <c r="E19" s="41">
        <v>19637</v>
      </c>
      <c r="F19" s="41">
        <v>205</v>
      </c>
      <c r="G19" s="211">
        <v>1280</v>
      </c>
    </row>
    <row r="20" spans="2:7" x14ac:dyDescent="0.35">
      <c r="B20" s="12" t="s">
        <v>87</v>
      </c>
      <c r="C20" s="203">
        <v>31884</v>
      </c>
      <c r="D20" s="210">
        <v>11125</v>
      </c>
      <c r="E20" s="41">
        <v>19588</v>
      </c>
      <c r="F20" s="41">
        <v>192</v>
      </c>
      <c r="G20" s="211">
        <v>979</v>
      </c>
    </row>
    <row r="21" spans="2:7" x14ac:dyDescent="0.35">
      <c r="B21" s="12" t="s">
        <v>88</v>
      </c>
      <c r="C21" s="203">
        <v>32109</v>
      </c>
      <c r="D21" s="210">
        <v>11235</v>
      </c>
      <c r="E21" s="41">
        <v>19698</v>
      </c>
      <c r="F21" s="41">
        <v>205</v>
      </c>
      <c r="G21" s="211">
        <v>971</v>
      </c>
    </row>
    <row r="22" spans="2:7" x14ac:dyDescent="0.35">
      <c r="B22" s="12" t="s">
        <v>89</v>
      </c>
      <c r="C22" s="203">
        <v>32162</v>
      </c>
      <c r="D22" s="210">
        <v>11065</v>
      </c>
      <c r="E22" s="41">
        <v>19956</v>
      </c>
      <c r="F22" s="41">
        <v>195</v>
      </c>
      <c r="G22" s="211">
        <v>946</v>
      </c>
    </row>
    <row r="23" spans="2:7" x14ac:dyDescent="0.35">
      <c r="B23" s="12" t="s">
        <v>99</v>
      </c>
      <c r="C23" s="203">
        <v>32707</v>
      </c>
      <c r="D23" s="210">
        <v>10895</v>
      </c>
      <c r="E23" s="41">
        <v>20654</v>
      </c>
      <c r="F23" s="41">
        <v>230</v>
      </c>
      <c r="G23" s="211">
        <v>928</v>
      </c>
    </row>
    <row r="24" spans="2:7" x14ac:dyDescent="0.35">
      <c r="B24" s="12" t="s">
        <v>106</v>
      </c>
      <c r="C24" s="203">
        <v>32471</v>
      </c>
      <c r="D24" s="210">
        <v>10588</v>
      </c>
      <c r="E24" s="41">
        <v>20524</v>
      </c>
      <c r="F24" s="41">
        <v>291</v>
      </c>
      <c r="G24" s="211">
        <v>1068</v>
      </c>
    </row>
    <row r="25" spans="2:7" x14ac:dyDescent="0.35">
      <c r="B25" s="12" t="s">
        <v>142</v>
      </c>
      <c r="C25" s="203">
        <v>31834</v>
      </c>
      <c r="D25" s="210">
        <v>10163</v>
      </c>
      <c r="E25" s="41">
        <v>20514</v>
      </c>
      <c r="F25" s="41">
        <v>224</v>
      </c>
      <c r="G25" s="211">
        <v>933</v>
      </c>
    </row>
    <row r="26" spans="2:7" x14ac:dyDescent="0.35">
      <c r="B26" s="202">
        <v>2022</v>
      </c>
      <c r="C26" s="203">
        <v>32006</v>
      </c>
      <c r="D26" s="210">
        <v>9950</v>
      </c>
      <c r="E26" s="41">
        <v>20832</v>
      </c>
      <c r="F26" s="41">
        <v>230</v>
      </c>
      <c r="G26" s="211">
        <v>994</v>
      </c>
    </row>
    <row r="27" spans="2:7" x14ac:dyDescent="0.35">
      <c r="B27" s="202">
        <v>2023</v>
      </c>
      <c r="C27" s="203">
        <v>31394</v>
      </c>
      <c r="D27" s="210">
        <v>9649</v>
      </c>
      <c r="E27" s="41">
        <v>20503</v>
      </c>
      <c r="F27" s="41">
        <v>232</v>
      </c>
      <c r="G27" s="211">
        <v>1010</v>
      </c>
    </row>
    <row r="28" spans="2:7" x14ac:dyDescent="0.35">
      <c r="B28" s="202" t="s">
        <v>161</v>
      </c>
      <c r="C28" s="204">
        <v>30953</v>
      </c>
      <c r="D28" s="212">
        <v>9356</v>
      </c>
      <c r="E28" s="213">
        <v>20444</v>
      </c>
      <c r="F28" s="213">
        <v>235</v>
      </c>
      <c r="G28" s="214">
        <v>918</v>
      </c>
    </row>
    <row r="37" spans="2:10" ht="16.8" x14ac:dyDescent="0.4">
      <c r="B37" s="400" t="s">
        <v>201</v>
      </c>
      <c r="C37" s="400"/>
      <c r="D37" s="400"/>
      <c r="E37" s="401" t="s">
        <v>202</v>
      </c>
      <c r="F37" s="400"/>
      <c r="G37" s="400"/>
      <c r="H37" s="400"/>
      <c r="I37" s="400"/>
      <c r="J37" s="400"/>
    </row>
  </sheetData>
  <phoneticPr fontId="13" type="noConversion"/>
  <hyperlinks>
    <hyperlink ref="E37" r:id="rId1" xr:uid="{563A140E-8EA8-4A37-9AA4-03511A21772A}"/>
  </hyperlinks>
  <pageMargins left="0.78740157499999996" right="0.78740157499999996" top="0.984251969" bottom="0.984251969" header="0.4921259845" footer="0.4921259845"/>
  <pageSetup paperSize="9"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59999389629810485"/>
  </sheetPr>
  <dimension ref="A1:X85"/>
  <sheetViews>
    <sheetView topLeftCell="A10" zoomScale="90" zoomScaleNormal="90" workbookViewId="0">
      <selection activeCell="R17" sqref="R17"/>
    </sheetView>
  </sheetViews>
  <sheetFormatPr baseColWidth="10" defaultColWidth="11.44140625" defaultRowHeight="14.4" x14ac:dyDescent="0.35"/>
  <cols>
    <col min="1" max="1" width="3.109375" style="3" customWidth="1"/>
    <col min="2" max="2" width="11.88671875" style="3" customWidth="1"/>
    <col min="3" max="3" width="39.109375" style="3" customWidth="1"/>
    <col min="4" max="4" width="21.109375" style="3" customWidth="1"/>
    <col min="5" max="5" width="14.5546875" style="36" customWidth="1"/>
    <col min="6" max="8" width="13.6640625" style="3" customWidth="1"/>
    <col min="9" max="9" width="17.33203125" style="3" customWidth="1"/>
    <col min="10" max="20" width="11.6640625" style="3" customWidth="1"/>
    <col min="21" max="21" width="18.5546875" style="3" customWidth="1"/>
    <col min="22" max="16384" width="11.44140625" style="3"/>
  </cols>
  <sheetData>
    <row r="1" spans="1:24" ht="16.5" customHeight="1" x14ac:dyDescent="0.35">
      <c r="A1" s="1"/>
      <c r="B1" s="1"/>
      <c r="C1" s="504"/>
      <c r="D1" s="1"/>
      <c r="E1" s="61"/>
      <c r="F1" s="1"/>
      <c r="G1" s="1"/>
      <c r="H1" s="1"/>
      <c r="I1" s="1"/>
      <c r="J1" s="1"/>
      <c r="K1" s="1"/>
      <c r="L1" s="1"/>
      <c r="M1" s="1"/>
      <c r="P1" s="1"/>
      <c r="Q1" s="1"/>
      <c r="R1" s="1"/>
      <c r="S1" s="1"/>
      <c r="T1" s="1"/>
      <c r="U1" s="1"/>
      <c r="V1" s="1"/>
      <c r="W1" s="1"/>
      <c r="X1" s="1"/>
    </row>
    <row r="2" spans="1:24" ht="12" customHeight="1" x14ac:dyDescent="0.35">
      <c r="A2" s="1"/>
      <c r="B2" s="1"/>
      <c r="C2" s="1"/>
      <c r="D2" s="20"/>
      <c r="E2" s="1"/>
      <c r="F2" s="1"/>
      <c r="G2" s="1"/>
      <c r="H2" s="1"/>
      <c r="I2" s="1"/>
      <c r="J2" s="1"/>
      <c r="K2" s="1"/>
      <c r="L2" s="1"/>
      <c r="M2" s="1"/>
      <c r="P2" s="1"/>
      <c r="Q2" s="1"/>
      <c r="R2" s="1"/>
      <c r="S2" s="1"/>
      <c r="T2" s="1"/>
      <c r="U2" s="1"/>
      <c r="V2" s="1"/>
      <c r="W2" s="1"/>
      <c r="X2" s="1"/>
    </row>
    <row r="3" spans="1:24" ht="12" customHeight="1" x14ac:dyDescent="0.35">
      <c r="A3" s="1"/>
      <c r="B3" s="1"/>
      <c r="C3" s="1"/>
      <c r="D3" s="553"/>
      <c r="E3" s="553"/>
      <c r="F3" s="553"/>
      <c r="G3" s="553"/>
      <c r="H3" s="553"/>
      <c r="I3" s="1"/>
      <c r="J3" s="1"/>
      <c r="K3" s="1"/>
      <c r="L3" s="1"/>
      <c r="M3" s="1"/>
      <c r="P3" s="1"/>
      <c r="Q3" s="1"/>
      <c r="R3" s="1"/>
      <c r="S3" s="1"/>
      <c r="T3" s="1"/>
      <c r="U3" s="1"/>
      <c r="V3" s="1"/>
      <c r="W3" s="1"/>
      <c r="X3" s="1"/>
    </row>
    <row r="4" spans="1:24" ht="12" customHeight="1" x14ac:dyDescent="0.35">
      <c r="A4" s="1"/>
      <c r="B4" s="1"/>
      <c r="C4" s="1"/>
      <c r="D4" s="1"/>
      <c r="E4" s="1"/>
      <c r="F4" s="1"/>
      <c r="G4" s="1"/>
      <c r="H4" s="1"/>
      <c r="I4" s="1"/>
      <c r="J4" s="1"/>
      <c r="K4" s="1"/>
      <c r="L4" s="1"/>
      <c r="M4" s="1"/>
      <c r="P4" s="63"/>
      <c r="Q4" s="63"/>
      <c r="R4" s="63"/>
      <c r="S4" s="63"/>
      <c r="T4" s="63"/>
      <c r="U4" s="63"/>
      <c r="V4" s="63"/>
      <c r="W4" s="1"/>
      <c r="X4" s="1"/>
    </row>
    <row r="5" spans="1:24" ht="62.25" customHeight="1" x14ac:dyDescent="0.35">
      <c r="A5" s="1"/>
      <c r="B5" s="1"/>
      <c r="C5" s="1"/>
      <c r="D5" s="520"/>
      <c r="E5" s="521"/>
      <c r="F5" s="79" t="s">
        <v>12</v>
      </c>
      <c r="G5" s="84" t="s">
        <v>42</v>
      </c>
      <c r="H5" s="66" t="s">
        <v>43</v>
      </c>
      <c r="I5" s="74" t="s">
        <v>38</v>
      </c>
      <c r="J5" s="2"/>
      <c r="K5" s="65" t="s">
        <v>55</v>
      </c>
      <c r="L5" s="65" t="s">
        <v>56</v>
      </c>
      <c r="M5" s="2"/>
      <c r="P5" s="63"/>
      <c r="Q5" s="63"/>
      <c r="R5" s="63"/>
      <c r="S5" s="63"/>
      <c r="T5" s="63"/>
      <c r="U5" s="63"/>
      <c r="V5" s="63"/>
      <c r="W5" s="1"/>
      <c r="X5" s="1"/>
    </row>
    <row r="6" spans="1:24" ht="17.100000000000001" customHeight="1" x14ac:dyDescent="0.35">
      <c r="A6" s="1"/>
      <c r="B6" s="1"/>
      <c r="C6" s="1"/>
      <c r="D6" s="522"/>
      <c r="E6" s="519"/>
      <c r="F6" s="80">
        <v>2009</v>
      </c>
      <c r="G6" s="85">
        <v>1181954</v>
      </c>
      <c r="H6" s="67">
        <v>940692</v>
      </c>
      <c r="I6" s="75">
        <v>2122646</v>
      </c>
      <c r="J6" s="2"/>
      <c r="K6" s="18">
        <f>G6/I6</f>
        <v>0.5568304842163978</v>
      </c>
      <c r="L6" s="18">
        <f>H6/I6</f>
        <v>0.44316951578360214</v>
      </c>
      <c r="M6" s="2"/>
      <c r="P6" s="63"/>
      <c r="Q6" s="63"/>
      <c r="R6" s="63"/>
      <c r="S6" s="63"/>
      <c r="T6" s="63"/>
      <c r="U6" s="63"/>
      <c r="V6" s="63"/>
      <c r="W6" s="1"/>
      <c r="X6" s="1"/>
    </row>
    <row r="7" spans="1:24" ht="17.100000000000001" customHeight="1" x14ac:dyDescent="0.35">
      <c r="A7" s="1"/>
      <c r="B7" s="1"/>
      <c r="C7" s="1"/>
      <c r="D7" s="522"/>
      <c r="E7" s="519"/>
      <c r="F7" s="81">
        <v>2010</v>
      </c>
      <c r="G7" s="86">
        <v>1138715</v>
      </c>
      <c r="H7" s="69">
        <v>942353</v>
      </c>
      <c r="I7" s="76">
        <v>2081068</v>
      </c>
      <c r="J7" s="2"/>
      <c r="K7" s="18">
        <f t="shared" ref="K7:K13" si="0">G7/I7</f>
        <v>0.54717817966544102</v>
      </c>
      <c r="L7" s="18">
        <f t="shared" ref="L7:L13" si="1">H7/I7</f>
        <v>0.45282182033455898</v>
      </c>
      <c r="M7" s="2"/>
      <c r="P7" s="63"/>
      <c r="Q7" s="63"/>
      <c r="R7" s="63"/>
      <c r="S7" s="63"/>
      <c r="T7" s="63"/>
      <c r="U7" s="63"/>
      <c r="V7" s="63"/>
      <c r="W7" s="1"/>
      <c r="X7" s="1"/>
    </row>
    <row r="8" spans="1:24" ht="17.100000000000001" customHeight="1" x14ac:dyDescent="0.35">
      <c r="A8" s="1"/>
      <c r="B8" s="1"/>
      <c r="C8" s="1"/>
      <c r="D8" s="522"/>
      <c r="E8" s="519"/>
      <c r="F8" s="81">
        <v>2011</v>
      </c>
      <c r="G8" s="86">
        <v>1026437</v>
      </c>
      <c r="H8" s="69">
        <v>931072</v>
      </c>
      <c r="I8" s="76">
        <v>1957509</v>
      </c>
      <c r="J8" s="2"/>
      <c r="K8" s="18">
        <f t="shared" si="0"/>
        <v>0.52435876412317894</v>
      </c>
      <c r="L8" s="18">
        <f t="shared" si="1"/>
        <v>0.475641235876821</v>
      </c>
      <c r="M8" s="2"/>
      <c r="P8" s="63"/>
      <c r="Q8" s="63"/>
      <c r="R8" s="63"/>
      <c r="S8" s="63"/>
      <c r="T8" s="63"/>
      <c r="U8" s="63"/>
      <c r="V8" s="63"/>
      <c r="W8" s="1"/>
      <c r="X8" s="1"/>
    </row>
    <row r="9" spans="1:24" ht="17.100000000000001" customHeight="1" x14ac:dyDescent="0.35">
      <c r="A9" s="1"/>
      <c r="B9" s="1"/>
      <c r="C9" s="1"/>
      <c r="D9" s="522"/>
      <c r="E9" s="519"/>
      <c r="F9" s="81">
        <v>2012</v>
      </c>
      <c r="G9" s="86">
        <v>571800</v>
      </c>
      <c r="H9" s="69">
        <v>694768</v>
      </c>
      <c r="I9" s="76">
        <v>1266568</v>
      </c>
      <c r="J9" s="19"/>
      <c r="K9" s="18">
        <f t="shared" si="0"/>
        <v>0.45145621869492991</v>
      </c>
      <c r="L9" s="18">
        <f t="shared" si="1"/>
        <v>0.54854378130507009</v>
      </c>
      <c r="M9" s="2"/>
      <c r="P9" s="63"/>
      <c r="Q9" s="63"/>
      <c r="R9" s="63"/>
      <c r="S9" s="63"/>
      <c r="T9" s="63"/>
      <c r="U9" s="63"/>
      <c r="V9" s="63"/>
      <c r="W9" s="1"/>
      <c r="X9" s="1"/>
    </row>
    <row r="10" spans="1:24" ht="17.100000000000001" customHeight="1" x14ac:dyDescent="0.35">
      <c r="A10" s="1"/>
      <c r="B10" s="1"/>
      <c r="C10" s="1"/>
      <c r="D10" s="522"/>
      <c r="E10" s="519"/>
      <c r="F10" s="81">
        <v>2013</v>
      </c>
      <c r="G10" s="86">
        <v>904786</v>
      </c>
      <c r="H10" s="69">
        <v>802112</v>
      </c>
      <c r="I10" s="76">
        <v>1706898</v>
      </c>
      <c r="J10" s="2"/>
      <c r="K10" s="18">
        <f t="shared" si="0"/>
        <v>0.53007619670302497</v>
      </c>
      <c r="L10" s="18">
        <f t="shared" si="1"/>
        <v>0.46992380329697497</v>
      </c>
      <c r="M10" s="2"/>
      <c r="P10" s="63"/>
      <c r="Q10" s="63"/>
      <c r="R10" s="63"/>
      <c r="S10" s="63"/>
      <c r="T10" s="63"/>
      <c r="U10" s="63"/>
      <c r="V10" s="63"/>
      <c r="W10" s="1"/>
      <c r="X10" s="1"/>
    </row>
    <row r="11" spans="1:24" ht="17.100000000000001" customHeight="1" x14ac:dyDescent="0.35">
      <c r="A11" s="1"/>
      <c r="B11" s="1"/>
      <c r="C11" s="1"/>
      <c r="D11" s="522"/>
      <c r="E11" s="519"/>
      <c r="F11" s="81">
        <v>2014</v>
      </c>
      <c r="G11" s="86">
        <v>899746</v>
      </c>
      <c r="H11" s="69">
        <v>852673</v>
      </c>
      <c r="I11" s="76">
        <v>1752419</v>
      </c>
      <c r="J11" s="2"/>
      <c r="K11" s="18">
        <f t="shared" si="0"/>
        <v>0.51343086328098475</v>
      </c>
      <c r="L11" s="18">
        <f t="shared" si="1"/>
        <v>0.48656913671901525</v>
      </c>
      <c r="M11" s="2"/>
      <c r="P11" s="63"/>
      <c r="Q11" s="63"/>
      <c r="R11" s="63"/>
      <c r="S11" s="63"/>
      <c r="T11" s="63"/>
      <c r="U11" s="63"/>
      <c r="V11" s="63"/>
      <c r="W11" s="1"/>
      <c r="X11" s="1"/>
    </row>
    <row r="12" spans="1:24" ht="17.100000000000001" customHeight="1" x14ac:dyDescent="0.35">
      <c r="A12" s="1"/>
      <c r="B12" s="1"/>
      <c r="C12" s="1"/>
      <c r="D12" s="522"/>
      <c r="E12" s="519"/>
      <c r="F12" s="81">
        <v>2015</v>
      </c>
      <c r="G12" s="86">
        <v>979504</v>
      </c>
      <c r="H12" s="69">
        <v>867250</v>
      </c>
      <c r="I12" s="76">
        <v>1846754</v>
      </c>
      <c r="J12" s="2"/>
      <c r="K12" s="18">
        <f t="shared" si="0"/>
        <v>0.53039224498769189</v>
      </c>
      <c r="L12" s="18">
        <f t="shared" si="1"/>
        <v>0.46960775501230806</v>
      </c>
      <c r="M12" s="2"/>
      <c r="P12" s="63"/>
      <c r="Q12" s="63"/>
      <c r="R12" s="63"/>
      <c r="S12" s="63"/>
      <c r="T12" s="63"/>
      <c r="U12" s="63"/>
      <c r="V12" s="63"/>
      <c r="W12" s="1"/>
      <c r="X12" s="1"/>
    </row>
    <row r="13" spans="1:24" ht="17.100000000000001" customHeight="1" x14ac:dyDescent="0.35">
      <c r="A13" s="1"/>
      <c r="B13" s="1"/>
      <c r="C13" s="1"/>
      <c r="D13" s="522"/>
      <c r="E13" s="519"/>
      <c r="F13" s="82">
        <v>2016</v>
      </c>
      <c r="G13" s="86">
        <v>635840</v>
      </c>
      <c r="H13" s="69">
        <v>769829</v>
      </c>
      <c r="I13" s="76">
        <v>1405669</v>
      </c>
      <c r="J13" s="19"/>
      <c r="K13" s="18">
        <f t="shared" si="0"/>
        <v>0.45233977558016858</v>
      </c>
      <c r="L13" s="18">
        <f t="shared" si="1"/>
        <v>0.54766022441983142</v>
      </c>
      <c r="M13" s="2"/>
      <c r="P13" s="63"/>
      <c r="Q13" s="63"/>
      <c r="R13" s="63"/>
      <c r="S13" s="63"/>
      <c r="T13" s="63"/>
      <c r="U13" s="63"/>
      <c r="V13" s="63"/>
      <c r="W13" s="1"/>
      <c r="X13" s="1"/>
    </row>
    <row r="14" spans="1:24" ht="17.100000000000001" customHeight="1" x14ac:dyDescent="0.35">
      <c r="A14" s="1"/>
      <c r="B14" s="1"/>
      <c r="C14" s="1"/>
      <c r="D14" s="522"/>
      <c r="E14" s="519"/>
      <c r="F14" s="81">
        <v>2017</v>
      </c>
      <c r="G14" s="86">
        <v>691466</v>
      </c>
      <c r="H14" s="69">
        <v>681741</v>
      </c>
      <c r="I14" s="76">
        <v>1373207</v>
      </c>
      <c r="J14" s="2"/>
      <c r="K14" s="18">
        <f>G14/I14</f>
        <v>0.50354098107568634</v>
      </c>
      <c r="L14" s="18">
        <f>H14/I14</f>
        <v>0.49645901892431366</v>
      </c>
      <c r="M14" s="2"/>
      <c r="P14" s="1"/>
      <c r="Q14" s="1"/>
      <c r="R14" s="64"/>
      <c r="S14" s="64"/>
      <c r="T14" s="64"/>
      <c r="U14" s="64"/>
      <c r="V14" s="1"/>
      <c r="W14" s="1"/>
      <c r="X14" s="1"/>
    </row>
    <row r="15" spans="1:24" ht="17.100000000000001" customHeight="1" x14ac:dyDescent="0.35">
      <c r="A15" s="1"/>
      <c r="B15" s="1"/>
      <c r="C15" s="1"/>
      <c r="D15" s="522"/>
      <c r="E15" s="519"/>
      <c r="F15" s="83">
        <v>2018</v>
      </c>
      <c r="G15" s="86">
        <v>1183250</v>
      </c>
      <c r="H15" s="69">
        <v>983014</v>
      </c>
      <c r="I15" s="76">
        <v>2166264</v>
      </c>
      <c r="J15" s="2"/>
      <c r="K15" s="18">
        <f>G15/I15</f>
        <v>0.54621689692484388</v>
      </c>
      <c r="L15" s="18">
        <f>H15/I15</f>
        <v>0.45378310307515612</v>
      </c>
      <c r="M15" s="2"/>
      <c r="P15" s="1"/>
      <c r="Q15" s="1"/>
      <c r="R15" s="64"/>
      <c r="S15" s="64"/>
      <c r="T15" s="64"/>
      <c r="U15" s="64"/>
      <c r="V15" s="1"/>
      <c r="W15" s="1"/>
      <c r="X15" s="1"/>
    </row>
    <row r="16" spans="1:24" s="23" customFormat="1" ht="17.100000000000001" customHeight="1" x14ac:dyDescent="0.35">
      <c r="A16" s="20"/>
      <c r="B16" s="21"/>
      <c r="C16" s="21"/>
      <c r="D16" s="522"/>
      <c r="E16" s="519"/>
      <c r="F16" s="72">
        <v>2019</v>
      </c>
      <c r="G16" s="86">
        <v>619592</v>
      </c>
      <c r="H16" s="69">
        <v>674523</v>
      </c>
      <c r="I16" s="76">
        <v>1294115</v>
      </c>
      <c r="J16" s="22"/>
      <c r="K16" s="18">
        <f>G16/I16</f>
        <v>0.47877661567944119</v>
      </c>
      <c r="L16" s="18">
        <f>H16/I16</f>
        <v>0.52122338432055881</v>
      </c>
      <c r="M16" s="22"/>
      <c r="P16" s="1"/>
      <c r="Q16" s="1"/>
      <c r="R16" s="64"/>
      <c r="S16" s="64"/>
      <c r="T16" s="64"/>
      <c r="U16" s="64"/>
      <c r="V16" s="1"/>
      <c r="W16" s="20"/>
      <c r="X16" s="1"/>
    </row>
    <row r="17" spans="1:24" s="23" customFormat="1" ht="17.100000000000001" customHeight="1" x14ac:dyDescent="0.35">
      <c r="A17" s="20"/>
      <c r="B17" s="21"/>
      <c r="C17" s="21"/>
      <c r="D17" s="522"/>
      <c r="E17" s="519"/>
      <c r="F17" s="72">
        <v>2020</v>
      </c>
      <c r="G17" s="87">
        <v>956722</v>
      </c>
      <c r="H17" s="73">
        <v>899046</v>
      </c>
      <c r="I17" s="77">
        <v>1855768</v>
      </c>
      <c r="J17" s="22"/>
      <c r="K17" s="18">
        <f t="shared" ref="K17:K21" si="2">G17/I17</f>
        <v>0.5155396579744882</v>
      </c>
      <c r="L17" s="18">
        <f t="shared" ref="L17:L21" si="3">H17/I17</f>
        <v>0.4844603420255118</v>
      </c>
      <c r="M17" s="22"/>
      <c r="P17" s="1"/>
      <c r="Q17" s="1"/>
      <c r="R17" s="64"/>
      <c r="S17" s="64"/>
      <c r="T17" s="64"/>
      <c r="U17" s="64"/>
      <c r="V17" s="1"/>
      <c r="W17" s="20"/>
      <c r="X17" s="1"/>
    </row>
    <row r="18" spans="1:24" s="23" customFormat="1" ht="17.100000000000001" customHeight="1" x14ac:dyDescent="0.35">
      <c r="A18" s="20"/>
      <c r="B18" s="21"/>
      <c r="C18" s="21"/>
      <c r="D18" s="522"/>
      <c r="E18" s="519"/>
      <c r="F18" s="68">
        <v>2021</v>
      </c>
      <c r="G18" s="86">
        <v>499210</v>
      </c>
      <c r="H18" s="69">
        <v>684729</v>
      </c>
      <c r="I18" s="76">
        <v>1183939</v>
      </c>
      <c r="J18" s="22"/>
      <c r="K18" s="18">
        <f t="shared" si="2"/>
        <v>0.42165179118180918</v>
      </c>
      <c r="L18" s="18">
        <f t="shared" si="3"/>
        <v>0.57834820881819082</v>
      </c>
      <c r="M18" s="22"/>
      <c r="P18" s="1"/>
      <c r="Q18" s="1"/>
      <c r="R18" s="64"/>
      <c r="S18" s="64"/>
      <c r="T18" s="64"/>
      <c r="U18" s="64"/>
      <c r="V18" s="1"/>
      <c r="W18" s="20"/>
      <c r="X18" s="1"/>
    </row>
    <row r="19" spans="1:24" s="23" customFormat="1" ht="17.100000000000001" customHeight="1" x14ac:dyDescent="0.35">
      <c r="A19" s="20"/>
      <c r="B19" s="21"/>
      <c r="C19" s="21"/>
      <c r="D19" s="522"/>
      <c r="E19" s="519"/>
      <c r="F19" s="70">
        <v>2022</v>
      </c>
      <c r="G19" s="88">
        <v>759592</v>
      </c>
      <c r="H19" s="71">
        <v>707950</v>
      </c>
      <c r="I19" s="78">
        <v>1467542</v>
      </c>
      <c r="J19" s="22"/>
      <c r="K19" s="18">
        <f t="shared" si="2"/>
        <v>0.51759472642009563</v>
      </c>
      <c r="L19" s="18">
        <f t="shared" si="3"/>
        <v>0.48240527357990437</v>
      </c>
      <c r="M19" s="22"/>
      <c r="P19" s="1"/>
      <c r="Q19" s="1"/>
      <c r="R19" s="64"/>
      <c r="S19" s="64"/>
      <c r="T19" s="64"/>
      <c r="U19" s="64"/>
      <c r="V19" s="1"/>
      <c r="W19" s="20"/>
      <c r="X19" s="1"/>
    </row>
    <row r="20" spans="1:24" ht="17.100000000000001" customHeight="1" x14ac:dyDescent="0.35">
      <c r="C20" s="1"/>
      <c r="D20" s="1"/>
      <c r="E20" s="1"/>
      <c r="F20" s="215">
        <v>2023</v>
      </c>
      <c r="G20" s="217">
        <v>953843</v>
      </c>
      <c r="H20" s="218">
        <v>849994</v>
      </c>
      <c r="I20" s="218">
        <v>1803837</v>
      </c>
      <c r="J20" s="2"/>
      <c r="K20" s="18">
        <f t="shared" si="2"/>
        <v>0.52878558317630697</v>
      </c>
      <c r="L20" s="18">
        <f t="shared" si="3"/>
        <v>0.47121441682369303</v>
      </c>
      <c r="M20" s="2"/>
      <c r="P20" s="1"/>
      <c r="Q20" s="1"/>
      <c r="R20" s="64"/>
      <c r="S20" s="64"/>
      <c r="T20" s="64"/>
      <c r="U20" s="64"/>
      <c r="V20" s="1"/>
      <c r="W20" s="1"/>
      <c r="X20" s="1"/>
    </row>
    <row r="21" spans="1:24" x14ac:dyDescent="0.35">
      <c r="C21" s="1"/>
      <c r="D21" s="384"/>
      <c r="E21" s="1"/>
      <c r="F21" s="216">
        <v>2024</v>
      </c>
      <c r="G21" s="219">
        <v>639668</v>
      </c>
      <c r="H21" s="220">
        <v>656827</v>
      </c>
      <c r="I21" s="220">
        <v>1296495</v>
      </c>
      <c r="J21" s="2"/>
      <c r="K21" s="18">
        <f t="shared" si="2"/>
        <v>0.49338254293306183</v>
      </c>
      <c r="L21" s="18">
        <f t="shared" si="3"/>
        <v>0.50661745706693817</v>
      </c>
      <c r="M21" s="2"/>
      <c r="P21" s="1"/>
      <c r="Q21" s="1"/>
      <c r="R21" s="64"/>
      <c r="S21" s="64"/>
      <c r="T21" s="64"/>
      <c r="U21" s="64"/>
      <c r="V21" s="1"/>
      <c r="W21" s="1"/>
      <c r="X21" s="1"/>
    </row>
    <row r="22" spans="1:24" x14ac:dyDescent="0.35">
      <c r="C22" s="1"/>
      <c r="D22" s="2"/>
      <c r="E22" s="2"/>
      <c r="F22" s="2"/>
      <c r="G22" s="2"/>
      <c r="H22" s="2"/>
      <c r="I22" s="2"/>
      <c r="J22" s="2"/>
      <c r="K22" s="2"/>
      <c r="L22" s="2"/>
      <c r="M22" s="2"/>
      <c r="P22" s="1"/>
      <c r="Q22" s="1"/>
      <c r="R22" s="64"/>
      <c r="S22" s="64"/>
      <c r="T22" s="64"/>
      <c r="U22" s="64"/>
      <c r="V22" s="1"/>
      <c r="W22" s="1"/>
      <c r="X22" s="1"/>
    </row>
    <row r="23" spans="1:24" ht="15" x14ac:dyDescent="0.35">
      <c r="C23" s="1"/>
      <c r="D23" s="518" t="s">
        <v>145</v>
      </c>
      <c r="E23" s="518"/>
      <c r="F23" s="2"/>
      <c r="G23" s="2"/>
      <c r="H23" s="2"/>
      <c r="I23" s="2"/>
      <c r="J23" s="2"/>
      <c r="K23" s="2"/>
      <c r="L23" s="2"/>
      <c r="M23" s="2"/>
      <c r="P23" s="1"/>
      <c r="Q23" s="1"/>
      <c r="R23" s="64"/>
      <c r="S23" s="64"/>
      <c r="T23" s="64"/>
      <c r="U23" s="64"/>
      <c r="V23" s="1"/>
      <c r="W23" s="1"/>
      <c r="X23" s="1"/>
    </row>
    <row r="24" spans="1:24" x14ac:dyDescent="0.35">
      <c r="B24" s="1"/>
      <c r="C24" s="1"/>
      <c r="D24" s="2"/>
      <c r="E24" s="24"/>
      <c r="F24" s="24"/>
      <c r="G24" s="24"/>
      <c r="H24" s="25"/>
      <c r="I24" s="25"/>
      <c r="J24" s="26"/>
      <c r="K24" s="2"/>
      <c r="L24" s="2"/>
      <c r="M24" s="2"/>
      <c r="N24" s="1"/>
      <c r="P24" s="1"/>
      <c r="Q24" s="1"/>
      <c r="R24" s="64"/>
      <c r="S24" s="64"/>
      <c r="T24" s="64"/>
      <c r="U24" s="64"/>
      <c r="V24" s="1"/>
      <c r="W24" s="1"/>
      <c r="X24" s="1"/>
    </row>
    <row r="25" spans="1:24" x14ac:dyDescent="0.35">
      <c r="B25" s="1"/>
      <c r="C25" s="1"/>
      <c r="D25" s="2"/>
      <c r="E25" s="27"/>
      <c r="F25" s="27"/>
      <c r="G25" s="27"/>
      <c r="H25" s="28"/>
      <c r="I25" s="28"/>
      <c r="J25" s="29"/>
      <c r="K25" s="2"/>
      <c r="L25" s="2"/>
      <c r="M25" s="2"/>
      <c r="N25" s="1"/>
      <c r="P25" s="1"/>
      <c r="Q25" s="1"/>
      <c r="R25" s="64"/>
      <c r="S25" s="64"/>
      <c r="T25" s="64"/>
      <c r="U25" s="64"/>
      <c r="V25" s="1"/>
      <c r="W25" s="1"/>
      <c r="X25" s="1"/>
    </row>
    <row r="26" spans="1:24" x14ac:dyDescent="0.35">
      <c r="B26" s="1"/>
      <c r="C26" s="1"/>
      <c r="D26" s="2"/>
      <c r="E26" s="30"/>
      <c r="F26" s="30"/>
      <c r="G26" s="30"/>
      <c r="H26" s="31"/>
      <c r="I26" s="31"/>
      <c r="J26" s="32"/>
      <c r="K26" s="2"/>
      <c r="L26" s="2"/>
      <c r="M26" s="2"/>
      <c r="N26" s="1"/>
      <c r="P26" s="1"/>
      <c r="Q26" s="1"/>
      <c r="R26" s="64"/>
      <c r="S26" s="64"/>
      <c r="T26" s="64"/>
      <c r="U26" s="64"/>
      <c r="V26" s="1"/>
      <c r="W26" s="1"/>
      <c r="X26" s="1"/>
    </row>
    <row r="27" spans="1:24" x14ac:dyDescent="0.35">
      <c r="B27" s="1"/>
      <c r="C27" s="1"/>
      <c r="D27" s="2"/>
      <c r="E27" s="24"/>
      <c r="F27" s="24"/>
      <c r="G27" s="24"/>
      <c r="H27" s="25"/>
      <c r="I27" s="25"/>
      <c r="J27" s="26"/>
      <c r="K27" s="2"/>
      <c r="L27" s="2"/>
      <c r="M27" s="2"/>
      <c r="N27" s="1"/>
      <c r="P27" s="1"/>
      <c r="Q27" s="1"/>
      <c r="R27" s="1"/>
      <c r="S27" s="1"/>
      <c r="T27" s="1"/>
      <c r="U27" s="1"/>
      <c r="V27" s="1"/>
      <c r="W27" s="1"/>
      <c r="X27" s="1"/>
    </row>
    <row r="28" spans="1:24" x14ac:dyDescent="0.35">
      <c r="B28" s="1"/>
      <c r="C28" s="1"/>
      <c r="D28" s="2"/>
      <c r="E28" s="24"/>
      <c r="F28" s="24"/>
      <c r="G28" s="24"/>
      <c r="H28" s="25"/>
      <c r="I28" s="25"/>
      <c r="J28" s="26"/>
      <c r="K28" s="2"/>
      <c r="L28" s="2"/>
      <c r="M28" s="2"/>
      <c r="N28" s="1"/>
      <c r="P28" s="1"/>
      <c r="Q28" s="1"/>
      <c r="R28" s="1"/>
      <c r="S28" s="1"/>
      <c r="T28" s="1"/>
      <c r="U28" s="1"/>
      <c r="V28" s="1"/>
      <c r="W28" s="1"/>
      <c r="X28" s="1"/>
    </row>
    <row r="29" spans="1:24" x14ac:dyDescent="0.35">
      <c r="B29" s="1"/>
      <c r="C29" s="1"/>
      <c r="D29" s="2"/>
      <c r="E29" s="24"/>
      <c r="F29" s="24"/>
      <c r="G29" s="24"/>
      <c r="H29" s="25"/>
      <c r="I29" s="25"/>
      <c r="J29" s="26"/>
      <c r="K29" s="2"/>
      <c r="L29" s="2"/>
      <c r="M29" s="2"/>
      <c r="N29" s="1"/>
    </row>
    <row r="30" spans="1:24" x14ac:dyDescent="0.35">
      <c r="B30" s="1"/>
      <c r="C30" s="1"/>
      <c r="D30" s="2"/>
      <c r="E30" s="24"/>
      <c r="F30" s="24"/>
      <c r="G30" s="24"/>
      <c r="H30" s="25"/>
      <c r="I30" s="25"/>
      <c r="J30" s="26"/>
      <c r="K30" s="2"/>
      <c r="L30" s="2"/>
      <c r="M30" s="2"/>
      <c r="N30" s="1"/>
    </row>
    <row r="31" spans="1:24" x14ac:dyDescent="0.35">
      <c r="B31" s="1"/>
      <c r="C31" s="1"/>
      <c r="D31" s="2"/>
      <c r="E31" s="33"/>
      <c r="F31" s="33"/>
      <c r="G31" s="33"/>
      <c r="H31" s="34"/>
      <c r="I31" s="34"/>
      <c r="J31" s="35"/>
      <c r="K31" s="2"/>
      <c r="L31" s="2"/>
      <c r="M31" s="2"/>
      <c r="N31" s="1"/>
    </row>
    <row r="32" spans="1:24" x14ac:dyDescent="0.35">
      <c r="B32" s="1"/>
      <c r="C32" s="1"/>
      <c r="D32" s="2"/>
      <c r="E32" s="24"/>
      <c r="F32" s="24"/>
      <c r="G32" s="24"/>
      <c r="H32" s="25"/>
      <c r="I32" s="25"/>
      <c r="J32" s="26"/>
      <c r="K32" s="2"/>
      <c r="L32" s="2"/>
      <c r="M32" s="2"/>
      <c r="N32" s="1"/>
    </row>
    <row r="33" spans="2:14" x14ac:dyDescent="0.35">
      <c r="B33" s="1"/>
      <c r="C33" s="1"/>
      <c r="D33" s="2"/>
      <c r="E33" s="24"/>
      <c r="F33" s="24"/>
      <c r="G33" s="24"/>
      <c r="H33" s="25"/>
      <c r="I33" s="25"/>
      <c r="J33" s="26"/>
      <c r="K33" s="2"/>
      <c r="L33" s="2"/>
      <c r="M33" s="2"/>
      <c r="N33" s="1"/>
    </row>
    <row r="34" spans="2:14" x14ac:dyDescent="0.35">
      <c r="B34" s="1"/>
      <c r="C34" s="1"/>
      <c r="D34" s="2"/>
      <c r="E34" s="24"/>
      <c r="F34" s="24"/>
      <c r="G34" s="24"/>
      <c r="H34" s="25"/>
      <c r="I34" s="25"/>
      <c r="J34" s="26"/>
      <c r="K34" s="2"/>
      <c r="L34" s="2"/>
      <c r="M34" s="2"/>
      <c r="N34" s="1"/>
    </row>
    <row r="35" spans="2:14" x14ac:dyDescent="0.35">
      <c r="B35" s="1"/>
      <c r="C35" s="1"/>
      <c r="D35" s="2"/>
      <c r="E35" s="24"/>
      <c r="F35" s="24"/>
      <c r="G35" s="24"/>
      <c r="H35" s="25"/>
      <c r="I35" s="25"/>
      <c r="J35" s="26"/>
      <c r="K35" s="2"/>
      <c r="L35" s="2"/>
      <c r="M35" s="2"/>
      <c r="N35" s="1"/>
    </row>
    <row r="36" spans="2:14" x14ac:dyDescent="0.35">
      <c r="B36" s="1"/>
      <c r="C36" s="1"/>
      <c r="D36" s="2"/>
      <c r="E36" s="24"/>
      <c r="F36" s="24"/>
      <c r="G36" s="24"/>
      <c r="H36" s="25"/>
      <c r="I36" s="25"/>
      <c r="J36" s="26"/>
      <c r="K36" s="2"/>
      <c r="L36" s="2"/>
      <c r="M36" s="2"/>
      <c r="N36" s="1"/>
    </row>
    <row r="37" spans="2:14" x14ac:dyDescent="0.35">
      <c r="B37" s="1"/>
      <c r="C37" s="1"/>
      <c r="D37" s="2"/>
      <c r="E37" s="30"/>
      <c r="F37" s="30"/>
      <c r="G37" s="30"/>
      <c r="H37" s="31"/>
      <c r="I37" s="31"/>
      <c r="J37" s="32"/>
      <c r="K37" s="2"/>
      <c r="L37" s="2"/>
      <c r="M37" s="2"/>
      <c r="N37" s="1"/>
    </row>
    <row r="38" spans="2:14" x14ac:dyDescent="0.35">
      <c r="B38" s="1"/>
      <c r="C38" s="1"/>
      <c r="D38" s="2"/>
      <c r="E38" s="17"/>
      <c r="F38" s="2"/>
      <c r="G38" s="2"/>
      <c r="H38" s="2"/>
      <c r="I38" s="2"/>
      <c r="J38" s="2"/>
      <c r="K38" s="2"/>
      <c r="L38" s="2"/>
      <c r="M38" s="2"/>
      <c r="N38" s="1"/>
    </row>
    <row r="39" spans="2:14" x14ac:dyDescent="0.35">
      <c r="B39" s="1"/>
      <c r="C39" s="1"/>
      <c r="D39" s="2"/>
      <c r="E39" s="17"/>
      <c r="F39" s="2"/>
      <c r="G39" s="2"/>
      <c r="H39" s="2"/>
      <c r="I39" s="2"/>
      <c r="J39" s="2"/>
      <c r="K39" s="2"/>
      <c r="L39" s="2"/>
      <c r="M39" s="2"/>
      <c r="N39" s="1"/>
    </row>
    <row r="40" spans="2:14" ht="55.5" customHeight="1" x14ac:dyDescent="0.35">
      <c r="B40" s="1"/>
      <c r="C40" s="1"/>
      <c r="D40" s="2"/>
      <c r="E40" s="17"/>
      <c r="F40" s="2"/>
      <c r="G40" s="2"/>
      <c r="H40" s="2"/>
      <c r="I40" s="2"/>
      <c r="J40" s="2"/>
      <c r="K40" s="2"/>
      <c r="L40" s="2"/>
      <c r="M40" s="2"/>
      <c r="N40" s="1"/>
    </row>
    <row r="41" spans="2:14" x14ac:dyDescent="0.35">
      <c r="B41" s="1"/>
      <c r="C41" s="1"/>
      <c r="D41" s="2"/>
      <c r="E41" s="17"/>
      <c r="F41" s="2"/>
      <c r="G41" s="2"/>
      <c r="H41" s="2"/>
      <c r="I41" s="2"/>
      <c r="J41" s="2"/>
      <c r="K41" s="2"/>
      <c r="L41" s="2"/>
      <c r="M41" s="2"/>
      <c r="N41" s="1"/>
    </row>
    <row r="42" spans="2:14" x14ac:dyDescent="0.35">
      <c r="B42" s="1"/>
      <c r="C42" s="1"/>
      <c r="D42" s="2"/>
      <c r="E42" s="17"/>
      <c r="F42" s="2"/>
      <c r="G42" s="2"/>
      <c r="H42" s="2"/>
      <c r="I42" s="2"/>
      <c r="J42" s="2"/>
      <c r="K42" s="2"/>
      <c r="L42" s="2"/>
      <c r="M42" s="2"/>
      <c r="N42" s="1"/>
    </row>
    <row r="43" spans="2:14" x14ac:dyDescent="0.35">
      <c r="B43" s="1"/>
      <c r="C43" s="1"/>
      <c r="D43" s="2"/>
      <c r="E43" s="17"/>
      <c r="F43" s="2"/>
      <c r="G43" s="2"/>
      <c r="H43" s="2"/>
      <c r="I43" s="2"/>
      <c r="J43" s="2"/>
      <c r="K43" s="2"/>
      <c r="L43" s="2"/>
      <c r="M43" s="2"/>
      <c r="N43" s="1"/>
    </row>
    <row r="44" spans="2:14" x14ac:dyDescent="0.35">
      <c r="C44" s="1"/>
      <c r="D44" s="1"/>
      <c r="E44" s="61"/>
      <c r="F44" s="1"/>
      <c r="G44" s="1"/>
      <c r="H44" s="1"/>
      <c r="I44" s="1"/>
      <c r="J44" s="1"/>
      <c r="K44" s="1"/>
      <c r="L44" s="1"/>
      <c r="M44" s="1"/>
      <c r="N44" s="1"/>
    </row>
    <row r="45" spans="2:14" x14ac:dyDescent="0.35">
      <c r="C45" s="1"/>
      <c r="D45" s="1"/>
      <c r="E45" s="1"/>
      <c r="F45" s="1"/>
      <c r="G45" s="1"/>
      <c r="H45" s="1"/>
      <c r="I45" s="1"/>
      <c r="J45" s="1"/>
      <c r="K45" s="1"/>
      <c r="L45" s="1"/>
      <c r="M45" s="1"/>
    </row>
    <row r="48" spans="2:14" x14ac:dyDescent="0.35">
      <c r="D48" s="3" t="s">
        <v>38</v>
      </c>
      <c r="E48" s="3"/>
      <c r="L48" s="1"/>
    </row>
    <row r="49" spans="2:18" ht="27" customHeight="1" x14ac:dyDescent="0.35">
      <c r="B49" s="38">
        <v>2009</v>
      </c>
      <c r="C49" s="523"/>
      <c r="D49" s="525">
        <v>2010</v>
      </c>
      <c r="E49" s="526">
        <v>2011</v>
      </c>
      <c r="F49" s="526">
        <v>2012</v>
      </c>
      <c r="G49" s="526">
        <v>2013</v>
      </c>
      <c r="H49" s="526">
        <v>2014</v>
      </c>
      <c r="I49" s="526">
        <v>2015</v>
      </c>
      <c r="J49" s="526">
        <v>2016</v>
      </c>
      <c r="K49" s="526">
        <v>2017</v>
      </c>
      <c r="L49" s="526">
        <v>2018</v>
      </c>
      <c r="M49" s="544">
        <v>2019</v>
      </c>
      <c r="N49" s="546">
        <v>2020</v>
      </c>
      <c r="O49" s="547">
        <v>2021</v>
      </c>
      <c r="P49" s="547">
        <v>2022</v>
      </c>
      <c r="Q49" s="547">
        <v>2023</v>
      </c>
      <c r="R49" s="548">
        <v>2024</v>
      </c>
    </row>
    <row r="50" spans="2:18" s="15" customFormat="1" x14ac:dyDescent="0.35">
      <c r="B50" s="37">
        <v>1707129</v>
      </c>
      <c r="C50" s="524" t="s">
        <v>96</v>
      </c>
      <c r="D50" s="527">
        <v>1570942</v>
      </c>
      <c r="E50" s="5">
        <v>1407734</v>
      </c>
      <c r="F50" s="5">
        <v>1020760</v>
      </c>
      <c r="G50" s="5">
        <v>1342526</v>
      </c>
      <c r="H50" s="5">
        <v>1357741</v>
      </c>
      <c r="I50" s="5">
        <v>1391082</v>
      </c>
      <c r="J50" s="6">
        <v>1136286</v>
      </c>
      <c r="K50" s="7">
        <v>1108173</v>
      </c>
      <c r="L50" s="9">
        <v>1525156</v>
      </c>
      <c r="M50" s="40">
        <v>1017328</v>
      </c>
      <c r="N50" s="549">
        <v>1359414</v>
      </c>
      <c r="O50" s="107">
        <v>955734</v>
      </c>
      <c r="P50" s="107">
        <v>1125407</v>
      </c>
      <c r="Q50" s="221">
        <v>1314983</v>
      </c>
      <c r="R50" s="528">
        <v>975464</v>
      </c>
    </row>
    <row r="51" spans="2:18" s="15" customFormat="1" x14ac:dyDescent="0.35">
      <c r="B51" s="16">
        <v>255647</v>
      </c>
      <c r="C51" s="524" t="s">
        <v>97</v>
      </c>
      <c r="D51" s="529">
        <v>217661</v>
      </c>
      <c r="E51" s="530">
        <v>189330</v>
      </c>
      <c r="F51" s="530">
        <v>116023</v>
      </c>
      <c r="G51" s="530">
        <v>172881</v>
      </c>
      <c r="H51" s="530">
        <v>176679</v>
      </c>
      <c r="I51" s="530">
        <v>196338</v>
      </c>
      <c r="J51" s="531">
        <v>143987</v>
      </c>
      <c r="K51" s="7">
        <v>135447</v>
      </c>
      <c r="L51" s="9">
        <v>218444</v>
      </c>
      <c r="M51" s="40">
        <v>138544</v>
      </c>
      <c r="N51" s="549">
        <v>187111</v>
      </c>
      <c r="O51" s="107">
        <v>108269</v>
      </c>
      <c r="P51" s="107">
        <v>163273</v>
      </c>
      <c r="Q51" s="221">
        <v>208351</v>
      </c>
      <c r="R51" s="528">
        <v>139616</v>
      </c>
    </row>
    <row r="52" spans="2:18" s="15" customFormat="1" x14ac:dyDescent="0.35">
      <c r="B52" s="532">
        <v>159870</v>
      </c>
      <c r="C52" s="524" t="s">
        <v>134</v>
      </c>
      <c r="D52" s="533">
        <v>292465</v>
      </c>
      <c r="E52" s="534">
        <v>360445</v>
      </c>
      <c r="F52" s="534">
        <v>129785</v>
      </c>
      <c r="G52" s="534">
        <v>191491</v>
      </c>
      <c r="H52" s="534">
        <v>217999</v>
      </c>
      <c r="I52" s="534">
        <v>259334</v>
      </c>
      <c r="J52" s="535">
        <v>125396</v>
      </c>
      <c r="K52" s="536">
        <v>129587</v>
      </c>
      <c r="L52" s="537">
        <v>422664</v>
      </c>
      <c r="M52" s="40">
        <v>138243</v>
      </c>
      <c r="N52" s="549">
        <v>309243</v>
      </c>
      <c r="O52" s="107">
        <v>119936</v>
      </c>
      <c r="P52" s="107">
        <v>178862</v>
      </c>
      <c r="Q52" s="221">
        <v>280503</v>
      </c>
      <c r="R52" s="528">
        <v>181415</v>
      </c>
    </row>
    <row r="53" spans="2:18" ht="29.25" customHeight="1" x14ac:dyDescent="0.35">
      <c r="B53" s="538">
        <v>2122646</v>
      </c>
      <c r="C53" s="539" t="s">
        <v>34</v>
      </c>
      <c r="D53" s="540">
        <v>2081068</v>
      </c>
      <c r="E53" s="541">
        <v>1957509</v>
      </c>
      <c r="F53" s="541">
        <v>1266568</v>
      </c>
      <c r="G53" s="541">
        <v>1706898</v>
      </c>
      <c r="H53" s="541">
        <v>1752419</v>
      </c>
      <c r="I53" s="541">
        <v>1846754</v>
      </c>
      <c r="J53" s="542">
        <v>1405669</v>
      </c>
      <c r="K53" s="543">
        <v>1373207</v>
      </c>
      <c r="L53" s="543">
        <v>2166264</v>
      </c>
      <c r="M53" s="545">
        <v>1294115</v>
      </c>
      <c r="N53" s="550">
        <v>1855768</v>
      </c>
      <c r="O53" s="545">
        <v>1183939</v>
      </c>
      <c r="P53" s="545">
        <v>1467542</v>
      </c>
      <c r="Q53" s="551">
        <v>1803837</v>
      </c>
      <c r="R53" s="552">
        <v>1296495</v>
      </c>
    </row>
    <row r="54" spans="2:18" x14ac:dyDescent="0.35">
      <c r="B54" s="15"/>
      <c r="E54" s="3"/>
      <c r="O54" s="1"/>
      <c r="P54" s="89"/>
      <c r="Q54" s="89"/>
      <c r="R54" s="89"/>
    </row>
    <row r="55" spans="2:18" x14ac:dyDescent="0.35">
      <c r="D55" s="10">
        <f t="shared" ref="D55:Q55" si="4">D50/D53</f>
        <v>0.75487297868209979</v>
      </c>
      <c r="E55" s="10">
        <f t="shared" si="4"/>
        <v>0.71914560801508443</v>
      </c>
      <c r="F55" s="10">
        <f t="shared" si="4"/>
        <v>0.80592593528337997</v>
      </c>
      <c r="G55" s="10">
        <f t="shared" si="4"/>
        <v>0.78652971647983649</v>
      </c>
      <c r="H55" s="10">
        <f t="shared" si="4"/>
        <v>0.77478103124880526</v>
      </c>
      <c r="I55" s="10">
        <f t="shared" si="4"/>
        <v>0.75325787841802427</v>
      </c>
      <c r="J55" s="10">
        <f t="shared" si="4"/>
        <v>0.80835957825064075</v>
      </c>
      <c r="K55" s="10">
        <f t="shared" si="4"/>
        <v>0.80699632320545989</v>
      </c>
      <c r="L55" s="10">
        <f t="shared" si="4"/>
        <v>0.70404899864467119</v>
      </c>
      <c r="M55" s="10">
        <f t="shared" si="4"/>
        <v>0.78611869887915675</v>
      </c>
      <c r="N55" s="10">
        <f>N50/N53</f>
        <v>0.73253445473787671</v>
      </c>
      <c r="O55" s="10">
        <f>O50/O53</f>
        <v>0.80724935997547176</v>
      </c>
      <c r="P55" s="10">
        <f t="shared" si="4"/>
        <v>0.76686527540608718</v>
      </c>
      <c r="Q55" s="10">
        <f t="shared" si="4"/>
        <v>0.72899214285991476</v>
      </c>
      <c r="R55" s="10">
        <f>R50/R53</f>
        <v>0.75238547005580425</v>
      </c>
    </row>
    <row r="57" spans="2:18" ht="15" x14ac:dyDescent="0.35">
      <c r="E57" s="17"/>
      <c r="F57" s="518" t="s">
        <v>162</v>
      </c>
      <c r="G57" s="2"/>
      <c r="H57" s="2"/>
      <c r="I57" s="2"/>
      <c r="J57" s="2"/>
      <c r="K57" s="2"/>
      <c r="L57" s="2"/>
      <c r="M57" s="2"/>
      <c r="N57" s="2"/>
      <c r="O57" s="2"/>
      <c r="P57" s="222"/>
      <c r="Q57" s="222"/>
      <c r="R57" s="222"/>
    </row>
    <row r="58" spans="2:18" x14ac:dyDescent="0.35">
      <c r="E58" s="17"/>
      <c r="F58" s="2"/>
      <c r="G58" s="2"/>
      <c r="H58" s="2"/>
      <c r="I58" s="2"/>
      <c r="J58" s="2"/>
      <c r="K58" s="2"/>
      <c r="L58" s="2"/>
      <c r="M58" s="2"/>
      <c r="N58" s="2"/>
      <c r="O58" s="2"/>
      <c r="P58" s="2"/>
    </row>
    <row r="59" spans="2:18" x14ac:dyDescent="0.35">
      <c r="E59" s="17"/>
      <c r="F59" s="2"/>
      <c r="G59" s="2"/>
      <c r="H59" s="2"/>
      <c r="I59" s="2"/>
      <c r="J59" s="2"/>
      <c r="K59" s="2"/>
      <c r="L59" s="2"/>
      <c r="M59" s="2"/>
      <c r="N59" s="2"/>
      <c r="O59" s="2"/>
      <c r="P59" s="2"/>
    </row>
    <row r="60" spans="2:18" x14ac:dyDescent="0.35">
      <c r="E60" s="17"/>
      <c r="F60" s="2"/>
      <c r="G60" s="2"/>
      <c r="H60" s="2"/>
      <c r="I60" s="2"/>
      <c r="J60" s="2"/>
      <c r="K60" s="2"/>
      <c r="L60" s="2"/>
      <c r="M60" s="2"/>
      <c r="N60" s="2"/>
      <c r="O60" s="2"/>
      <c r="P60" s="2"/>
    </row>
    <row r="61" spans="2:18" x14ac:dyDescent="0.35">
      <c r="E61" s="17"/>
      <c r="F61" s="2"/>
      <c r="G61" s="2"/>
      <c r="H61" s="2"/>
      <c r="I61" s="2"/>
      <c r="J61" s="2"/>
      <c r="K61" s="2"/>
      <c r="L61" s="2"/>
      <c r="M61" s="2"/>
      <c r="N61" s="2"/>
      <c r="O61" s="2"/>
      <c r="P61" s="2"/>
    </row>
    <row r="62" spans="2:18" x14ac:dyDescent="0.35">
      <c r="E62" s="17"/>
      <c r="F62" s="2"/>
      <c r="G62" s="2"/>
      <c r="H62" s="2"/>
      <c r="I62" s="2"/>
      <c r="J62" s="2"/>
      <c r="K62" s="2"/>
      <c r="L62" s="2"/>
      <c r="M62" s="2"/>
      <c r="N62" s="2"/>
      <c r="O62" s="2"/>
      <c r="P62" s="2"/>
    </row>
    <row r="63" spans="2:18" x14ac:dyDescent="0.35">
      <c r="E63" s="17"/>
      <c r="F63" s="2"/>
      <c r="G63" s="2"/>
      <c r="H63" s="2"/>
      <c r="I63" s="2"/>
      <c r="J63" s="2"/>
      <c r="K63" s="2"/>
      <c r="L63" s="2"/>
      <c r="M63" s="2"/>
      <c r="N63" s="2"/>
      <c r="O63" s="2"/>
      <c r="P63" s="2"/>
    </row>
    <row r="64" spans="2:18" x14ac:dyDescent="0.35">
      <c r="E64" s="17"/>
      <c r="F64" s="2"/>
      <c r="G64" s="2"/>
      <c r="H64" s="2"/>
      <c r="I64" s="2"/>
      <c r="J64" s="2"/>
      <c r="K64" s="2"/>
      <c r="L64" s="2"/>
      <c r="M64" s="2"/>
      <c r="N64" s="2"/>
      <c r="O64" s="2"/>
      <c r="P64" s="2"/>
    </row>
    <row r="65" spans="5:16" x14ac:dyDescent="0.35">
      <c r="E65" s="17"/>
      <c r="F65" s="2"/>
      <c r="G65" s="2"/>
      <c r="H65" s="2"/>
      <c r="I65" s="2"/>
      <c r="J65" s="2"/>
      <c r="K65" s="2"/>
      <c r="L65" s="2"/>
      <c r="M65" s="2"/>
      <c r="N65" s="2"/>
      <c r="O65" s="2"/>
      <c r="P65" s="2"/>
    </row>
    <row r="66" spans="5:16" x14ac:dyDescent="0.35">
      <c r="E66" s="17"/>
      <c r="F66" s="2"/>
      <c r="G66" s="2"/>
      <c r="H66" s="2"/>
      <c r="I66" s="2"/>
      <c r="J66" s="2"/>
      <c r="K66" s="2"/>
      <c r="L66" s="2"/>
      <c r="M66" s="2"/>
      <c r="N66" s="2"/>
      <c r="O66" s="2"/>
      <c r="P66" s="2"/>
    </row>
    <row r="67" spans="5:16" x14ac:dyDescent="0.35">
      <c r="E67" s="17"/>
      <c r="F67" s="2"/>
      <c r="G67" s="2"/>
      <c r="H67" s="2"/>
      <c r="I67" s="2"/>
      <c r="J67" s="2"/>
      <c r="K67" s="2"/>
      <c r="L67" s="2"/>
      <c r="M67" s="2"/>
      <c r="N67" s="2"/>
      <c r="O67" s="2"/>
      <c r="P67" s="2"/>
    </row>
    <row r="68" spans="5:16" x14ac:dyDescent="0.35">
      <c r="E68" s="17"/>
      <c r="F68" s="2"/>
      <c r="G68" s="2"/>
      <c r="H68" s="2"/>
      <c r="I68" s="2"/>
      <c r="J68" s="2"/>
      <c r="K68" s="2"/>
      <c r="L68" s="2"/>
      <c r="M68" s="2"/>
      <c r="N68" s="2"/>
      <c r="O68" s="2"/>
      <c r="P68" s="2"/>
    </row>
    <row r="69" spans="5:16" x14ac:dyDescent="0.35">
      <c r="E69" s="17"/>
      <c r="F69" s="2"/>
      <c r="G69" s="2"/>
      <c r="H69" s="2"/>
      <c r="I69" s="2"/>
      <c r="J69" s="2"/>
      <c r="K69" s="2"/>
      <c r="L69" s="2"/>
      <c r="M69" s="2"/>
      <c r="N69" s="2"/>
      <c r="O69" s="2"/>
      <c r="P69" s="2"/>
    </row>
    <row r="70" spans="5:16" x14ac:dyDescent="0.35">
      <c r="E70" s="17"/>
      <c r="F70" s="2"/>
      <c r="G70" s="2"/>
      <c r="H70" s="2"/>
      <c r="I70" s="2"/>
      <c r="J70" s="2"/>
      <c r="K70" s="2"/>
      <c r="L70" s="2"/>
      <c r="M70" s="2"/>
      <c r="N70" s="2"/>
      <c r="O70" s="2"/>
      <c r="P70" s="2"/>
    </row>
    <row r="71" spans="5:16" x14ac:dyDescent="0.35">
      <c r="E71" s="17"/>
      <c r="F71" s="2"/>
      <c r="G71" s="2"/>
      <c r="H71" s="2"/>
      <c r="I71" s="2"/>
      <c r="J71" s="2"/>
      <c r="K71" s="2"/>
      <c r="L71" s="2"/>
      <c r="M71" s="2"/>
      <c r="N71" s="2"/>
      <c r="O71" s="2"/>
      <c r="P71" s="2"/>
    </row>
    <row r="72" spans="5:16" x14ac:dyDescent="0.35">
      <c r="E72" s="17"/>
      <c r="F72" s="2"/>
      <c r="G72" s="2"/>
      <c r="H72" s="2"/>
      <c r="I72" s="2"/>
      <c r="J72" s="2"/>
      <c r="K72" s="2"/>
      <c r="L72" s="2"/>
      <c r="M72" s="2"/>
      <c r="N72" s="2"/>
      <c r="O72" s="2"/>
      <c r="P72" s="2"/>
    </row>
    <row r="73" spans="5:16" x14ac:dyDescent="0.35">
      <c r="E73" s="17"/>
      <c r="F73" s="2"/>
      <c r="G73" s="2"/>
      <c r="H73" s="2"/>
      <c r="I73" s="2"/>
      <c r="J73" s="2"/>
      <c r="K73" s="2"/>
      <c r="L73" s="2"/>
      <c r="M73" s="2"/>
      <c r="N73" s="2"/>
      <c r="O73" s="2"/>
      <c r="P73" s="2"/>
    </row>
    <row r="74" spans="5:16" x14ac:dyDescent="0.35">
      <c r="E74" s="17"/>
      <c r="F74" s="2"/>
      <c r="G74" s="2"/>
      <c r="H74" s="2"/>
      <c r="I74" s="2"/>
      <c r="J74" s="2"/>
      <c r="K74" s="2"/>
      <c r="L74" s="2"/>
      <c r="M74" s="2"/>
      <c r="N74" s="2"/>
      <c r="O74" s="2"/>
      <c r="P74" s="2"/>
    </row>
    <row r="75" spans="5:16" x14ac:dyDescent="0.35">
      <c r="E75" s="17"/>
      <c r="F75" s="2"/>
      <c r="G75" s="2"/>
      <c r="H75" s="2"/>
      <c r="I75" s="2"/>
      <c r="J75" s="2"/>
      <c r="K75" s="2"/>
      <c r="L75" s="2"/>
      <c r="M75" s="2"/>
      <c r="N75" s="2"/>
      <c r="O75" s="2"/>
      <c r="P75" s="2"/>
    </row>
    <row r="76" spans="5:16" x14ac:dyDescent="0.35">
      <c r="E76" s="17"/>
      <c r="F76" s="2"/>
      <c r="G76" s="2"/>
      <c r="H76" s="2"/>
      <c r="I76" s="2"/>
      <c r="J76" s="2"/>
      <c r="K76" s="2"/>
      <c r="L76" s="2"/>
      <c r="M76" s="2"/>
      <c r="N76" s="2"/>
      <c r="O76" s="2"/>
      <c r="P76" s="2"/>
    </row>
    <row r="77" spans="5:16" x14ac:dyDescent="0.35">
      <c r="E77" s="17"/>
      <c r="F77" s="2"/>
      <c r="G77" s="2"/>
      <c r="H77" s="2"/>
      <c r="I77" s="2"/>
      <c r="J77" s="2"/>
      <c r="K77" s="2"/>
      <c r="L77" s="2"/>
      <c r="M77" s="2"/>
      <c r="N77" s="2"/>
      <c r="O77" s="2"/>
      <c r="P77" s="2"/>
    </row>
    <row r="78" spans="5:16" x14ac:dyDescent="0.35">
      <c r="E78" s="17"/>
      <c r="F78" s="2"/>
      <c r="G78" s="2"/>
      <c r="H78" s="2"/>
      <c r="I78" s="2"/>
      <c r="J78" s="2"/>
      <c r="K78" s="2"/>
      <c r="L78" s="2"/>
      <c r="M78" s="2"/>
      <c r="N78" s="2"/>
      <c r="O78" s="2"/>
      <c r="P78" s="2"/>
    </row>
    <row r="79" spans="5:16" x14ac:dyDescent="0.35">
      <c r="E79" s="17"/>
      <c r="F79" s="2"/>
      <c r="G79" s="2"/>
      <c r="H79" s="2"/>
      <c r="I79" s="2"/>
      <c r="J79" s="2"/>
      <c r="K79" s="2"/>
      <c r="L79" s="2"/>
      <c r="M79" s="2"/>
      <c r="N79" s="2"/>
      <c r="O79" s="2"/>
      <c r="P79" s="2"/>
    </row>
    <row r="80" spans="5:16" ht="15" x14ac:dyDescent="0.35">
      <c r="E80" s="17"/>
      <c r="F80" s="518"/>
      <c r="G80" s="2"/>
      <c r="H80" s="2"/>
      <c r="I80" s="2"/>
      <c r="J80" s="2"/>
      <c r="K80" s="2"/>
      <c r="L80" s="2"/>
      <c r="M80" s="2"/>
      <c r="N80" s="2"/>
      <c r="O80" s="2"/>
      <c r="P80" s="2"/>
    </row>
    <row r="81" spans="3:16" x14ac:dyDescent="0.35">
      <c r="E81" s="17"/>
      <c r="F81" s="2"/>
      <c r="G81" s="2"/>
      <c r="H81" s="2"/>
      <c r="I81" s="2"/>
      <c r="J81" s="2"/>
      <c r="K81" s="2"/>
      <c r="L81" s="2"/>
      <c r="M81" s="2"/>
      <c r="N81" s="2"/>
      <c r="O81" s="2"/>
      <c r="P81" s="2"/>
    </row>
    <row r="85" spans="3:16" ht="16.8" x14ac:dyDescent="0.4">
      <c r="C85" s="400" t="s">
        <v>201</v>
      </c>
      <c r="D85" s="400"/>
      <c r="E85" s="400"/>
      <c r="F85" s="401" t="s">
        <v>202</v>
      </c>
      <c r="G85" s="400"/>
      <c r="H85" s="400"/>
      <c r="I85" s="400"/>
      <c r="J85" s="400"/>
      <c r="K85" s="400"/>
    </row>
  </sheetData>
  <phoneticPr fontId="0" type="noConversion"/>
  <hyperlinks>
    <hyperlink ref="F85" r:id="rId1" xr:uid="{64DE779A-EBEB-4215-8492-122344599499}"/>
  </hyperlinks>
  <pageMargins left="0.78740157499999996" right="0.78740157499999996" top="0.984251969" bottom="0.984251969" header="0.4921259845" footer="0.4921259845"/>
  <pageSetup paperSize="9" orientation="portrait" r:id="rId2"/>
  <headerFooter alignWithMargins="0"/>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99"/>
  </sheetPr>
  <dimension ref="A1:DE67"/>
  <sheetViews>
    <sheetView topLeftCell="A10" zoomScale="90" zoomScaleNormal="90" workbookViewId="0">
      <selection activeCell="Y50" sqref="Y50"/>
    </sheetView>
  </sheetViews>
  <sheetFormatPr baseColWidth="10" defaultColWidth="9.109375" defaultRowHeight="15" x14ac:dyDescent="0.35"/>
  <cols>
    <col min="1" max="1" width="65.44140625" style="47" customWidth="1"/>
    <col min="2" max="121" width="5.6640625" style="47" customWidth="1"/>
    <col min="122" max="16384" width="9.109375" style="47"/>
  </cols>
  <sheetData>
    <row r="1" spans="1:21" ht="16.8" x14ac:dyDescent="0.4">
      <c r="A1" s="46"/>
      <c r="B1" s="93"/>
      <c r="C1" s="93"/>
      <c r="D1" s="93"/>
      <c r="E1" s="93"/>
      <c r="F1" s="93"/>
      <c r="G1" s="93"/>
      <c r="H1" s="93"/>
      <c r="I1" s="93"/>
      <c r="J1" s="93"/>
      <c r="K1" s="93"/>
      <c r="L1" s="93"/>
      <c r="M1" s="93"/>
      <c r="N1" s="93"/>
      <c r="O1" s="93"/>
      <c r="P1" s="93"/>
    </row>
    <row r="2" spans="1:21" ht="16.8" x14ac:dyDescent="0.4">
      <c r="B2" s="97" t="s">
        <v>152</v>
      </c>
      <c r="C2" s="93"/>
      <c r="D2" s="93"/>
      <c r="E2" s="93"/>
      <c r="F2" s="93"/>
      <c r="G2" s="93"/>
      <c r="H2" s="93"/>
      <c r="I2" s="93"/>
      <c r="J2" s="93"/>
      <c r="K2" s="93"/>
      <c r="L2" s="93"/>
      <c r="M2" s="93"/>
      <c r="N2" s="93"/>
      <c r="O2" s="93"/>
      <c r="P2" s="93"/>
    </row>
    <row r="3" spans="1:21" ht="16.8" x14ac:dyDescent="0.4">
      <c r="B3" s="95"/>
      <c r="C3" s="95"/>
      <c r="D3" s="95"/>
      <c r="E3" s="95"/>
      <c r="F3" s="95"/>
      <c r="G3" s="95"/>
      <c r="H3" s="95"/>
      <c r="I3" s="95"/>
      <c r="J3" s="95"/>
      <c r="K3" s="95"/>
      <c r="L3" s="95"/>
      <c r="M3" s="95"/>
      <c r="N3" s="95"/>
      <c r="O3" s="95"/>
      <c r="P3" s="95"/>
      <c r="Q3" s="95"/>
      <c r="R3" s="95"/>
      <c r="S3" s="95"/>
      <c r="T3" s="95"/>
      <c r="U3" s="95"/>
    </row>
    <row r="4" spans="1:21" ht="16.8" x14ac:dyDescent="0.4">
      <c r="B4" s="95"/>
      <c r="C4" s="95"/>
      <c r="D4" s="95"/>
      <c r="E4" s="95"/>
      <c r="F4" s="95"/>
      <c r="G4" s="95"/>
      <c r="H4" s="95"/>
      <c r="I4" s="95"/>
      <c r="J4" s="95"/>
      <c r="K4" s="95"/>
      <c r="L4" s="95"/>
      <c r="M4" s="95"/>
      <c r="N4" s="95"/>
      <c r="O4" s="95"/>
      <c r="P4" s="95"/>
      <c r="Q4" s="95"/>
      <c r="R4" s="95"/>
      <c r="S4" s="95"/>
      <c r="T4" s="95"/>
      <c r="U4" s="95"/>
    </row>
    <row r="5" spans="1:21" ht="40.5" customHeight="1" x14ac:dyDescent="0.4">
      <c r="A5" s="48"/>
      <c r="B5" s="143"/>
      <c r="C5" s="144"/>
      <c r="D5" s="144"/>
      <c r="E5" s="143"/>
      <c r="F5" s="143"/>
      <c r="G5" s="95"/>
      <c r="H5" s="95"/>
      <c r="I5" s="95"/>
      <c r="J5" s="95"/>
      <c r="K5" s="95"/>
      <c r="L5" s="95"/>
      <c r="M5" s="95"/>
      <c r="N5" s="95"/>
      <c r="O5" s="95"/>
      <c r="P5" s="95"/>
      <c r="Q5" s="95"/>
      <c r="R5" s="95"/>
      <c r="S5" s="95"/>
      <c r="T5" s="95"/>
      <c r="U5" s="95"/>
    </row>
    <row r="6" spans="1:21" ht="16.8" x14ac:dyDescent="0.4">
      <c r="A6" s="39"/>
      <c r="B6" s="143"/>
      <c r="C6" s="145"/>
      <c r="D6" s="145"/>
      <c r="E6" s="143"/>
      <c r="F6" s="146"/>
      <c r="G6" s="95"/>
      <c r="H6" s="95"/>
      <c r="I6" s="95"/>
      <c r="J6" s="95"/>
      <c r="K6" s="95"/>
      <c r="L6" s="95"/>
      <c r="M6" s="95"/>
      <c r="N6" s="95"/>
      <c r="O6" s="95"/>
      <c r="P6" s="95"/>
      <c r="Q6" s="95"/>
      <c r="R6" s="95"/>
      <c r="S6" s="95"/>
      <c r="T6" s="95"/>
      <c r="U6" s="95"/>
    </row>
    <row r="7" spans="1:21" ht="16.8" x14ac:dyDescent="0.4">
      <c r="A7" s="39"/>
      <c r="B7" s="143"/>
      <c r="C7" s="145"/>
      <c r="D7" s="145"/>
      <c r="E7" s="143"/>
      <c r="F7" s="146"/>
      <c r="G7" s="95"/>
      <c r="H7" s="95"/>
      <c r="I7" s="95"/>
      <c r="J7" s="95"/>
      <c r="K7" s="95"/>
      <c r="L7" s="95"/>
      <c r="M7" s="95"/>
      <c r="N7" s="95"/>
      <c r="O7" s="95"/>
      <c r="P7" s="95"/>
      <c r="Q7" s="95"/>
      <c r="R7" s="95"/>
      <c r="S7" s="95"/>
      <c r="T7" s="95"/>
      <c r="U7" s="95"/>
    </row>
    <row r="8" spans="1:21" ht="16.8" x14ac:dyDescent="0.4">
      <c r="A8" s="39"/>
      <c r="B8" s="143"/>
      <c r="C8" s="145"/>
      <c r="D8" s="145"/>
      <c r="E8" s="143"/>
      <c r="F8" s="146"/>
      <c r="G8" s="95"/>
      <c r="H8" s="95"/>
      <c r="I8" s="95"/>
      <c r="J8" s="95"/>
      <c r="K8" s="95"/>
      <c r="L8" s="95"/>
      <c r="M8" s="95"/>
      <c r="N8" s="95"/>
      <c r="O8" s="95"/>
      <c r="P8" s="95"/>
      <c r="Q8" s="95"/>
      <c r="R8" s="95"/>
      <c r="S8" s="95"/>
      <c r="T8" s="95"/>
      <c r="U8" s="95"/>
    </row>
    <row r="9" spans="1:21" ht="16.8" x14ac:dyDescent="0.4">
      <c r="A9" s="39"/>
      <c r="B9" s="143"/>
      <c r="C9" s="145"/>
      <c r="D9" s="145"/>
      <c r="E9" s="143"/>
      <c r="F9" s="146"/>
      <c r="G9" s="95"/>
      <c r="H9" s="95"/>
      <c r="I9" s="95"/>
      <c r="J9" s="95"/>
      <c r="K9" s="95"/>
      <c r="L9" s="95"/>
      <c r="M9" s="95"/>
      <c r="N9" s="95"/>
      <c r="O9" s="95"/>
      <c r="P9" s="95"/>
      <c r="Q9" s="95"/>
      <c r="R9" s="95"/>
      <c r="S9" s="95"/>
      <c r="T9" s="95"/>
      <c r="U9" s="95"/>
    </row>
    <row r="10" spans="1:21" ht="16.8" x14ac:dyDescent="0.4">
      <c r="A10" s="39"/>
      <c r="B10" s="143"/>
      <c r="C10" s="145"/>
      <c r="D10" s="145"/>
      <c r="E10" s="143"/>
      <c r="F10" s="146"/>
      <c r="G10" s="95"/>
      <c r="H10" s="95"/>
      <c r="I10" s="95"/>
      <c r="J10" s="95"/>
      <c r="K10" s="95"/>
      <c r="L10" s="95"/>
      <c r="M10" s="95"/>
      <c r="N10" s="95"/>
      <c r="O10" s="95"/>
      <c r="P10" s="95"/>
      <c r="Q10" s="95"/>
      <c r="R10" s="95"/>
      <c r="S10" s="95"/>
      <c r="T10" s="95"/>
      <c r="U10" s="95"/>
    </row>
    <row r="11" spans="1:21" ht="16.8" x14ac:dyDescent="0.4">
      <c r="A11" s="39"/>
      <c r="B11" s="143"/>
      <c r="C11" s="145"/>
      <c r="D11" s="145"/>
      <c r="E11" s="143"/>
      <c r="F11" s="146"/>
      <c r="G11" s="95"/>
      <c r="H11" s="95"/>
      <c r="I11" s="95"/>
      <c r="J11" s="95"/>
      <c r="K11" s="95"/>
      <c r="L11" s="95"/>
      <c r="M11" s="95"/>
      <c r="N11" s="95"/>
      <c r="O11" s="95"/>
      <c r="P11" s="95"/>
      <c r="Q11" s="95"/>
      <c r="R11" s="95"/>
      <c r="S11" s="95"/>
      <c r="T11" s="95"/>
      <c r="U11" s="95"/>
    </row>
    <row r="12" spans="1:21" ht="16.8" x14ac:dyDescent="0.4">
      <c r="A12" s="39"/>
      <c r="B12" s="143"/>
      <c r="C12" s="145"/>
      <c r="D12" s="145"/>
      <c r="E12" s="143"/>
      <c r="F12" s="146"/>
      <c r="G12" s="95"/>
      <c r="H12" s="95"/>
      <c r="I12" s="95"/>
      <c r="J12" s="95"/>
      <c r="K12" s="95"/>
      <c r="L12" s="95"/>
      <c r="M12" s="95"/>
      <c r="N12" s="95"/>
      <c r="O12" s="95"/>
      <c r="P12" s="95"/>
      <c r="Q12" s="95"/>
      <c r="R12" s="95"/>
      <c r="S12" s="95"/>
      <c r="T12" s="95"/>
      <c r="U12" s="95"/>
    </row>
    <row r="13" spans="1:21" ht="16.8" x14ac:dyDescent="0.4">
      <c r="A13" s="39"/>
      <c r="B13" s="143"/>
      <c r="C13" s="145"/>
      <c r="D13" s="145"/>
      <c r="E13" s="143"/>
      <c r="F13" s="146"/>
      <c r="G13" s="95"/>
      <c r="H13" s="95"/>
      <c r="I13" s="95"/>
      <c r="J13" s="95"/>
      <c r="K13" s="95"/>
      <c r="L13" s="95"/>
      <c r="M13" s="95"/>
      <c r="N13" s="95" t="s">
        <v>26</v>
      </c>
      <c r="O13" s="95"/>
      <c r="P13" s="95"/>
      <c r="Q13" s="95"/>
      <c r="R13" s="95"/>
      <c r="S13" s="95"/>
      <c r="T13" s="95"/>
      <c r="U13" s="95"/>
    </row>
    <row r="14" spans="1:21" ht="16.8" x14ac:dyDescent="0.4">
      <c r="A14" s="39"/>
      <c r="B14" s="143"/>
      <c r="C14" s="145"/>
      <c r="D14" s="145"/>
      <c r="E14" s="143"/>
      <c r="F14" s="146"/>
      <c r="G14" s="95"/>
      <c r="H14" s="95"/>
      <c r="I14" s="95"/>
      <c r="J14" s="95"/>
      <c r="K14" s="95"/>
      <c r="L14" s="95"/>
      <c r="M14" s="95"/>
      <c r="N14" s="95"/>
      <c r="O14" s="95"/>
      <c r="P14" s="95"/>
      <c r="Q14" s="95"/>
      <c r="R14" s="95"/>
      <c r="S14" s="95"/>
      <c r="T14" s="95"/>
      <c r="U14" s="95"/>
    </row>
    <row r="15" spans="1:21" ht="16.8" x14ac:dyDescent="0.4">
      <c r="A15" s="39"/>
      <c r="B15" s="143"/>
      <c r="C15" s="145"/>
      <c r="D15" s="145"/>
      <c r="E15" s="143"/>
      <c r="F15" s="146"/>
      <c r="G15" s="95"/>
      <c r="H15" s="95"/>
      <c r="I15" s="95"/>
      <c r="J15" s="95"/>
      <c r="K15" s="95"/>
      <c r="L15" s="95"/>
      <c r="M15" s="95"/>
      <c r="N15" s="95"/>
      <c r="O15" s="95"/>
      <c r="P15" s="95"/>
      <c r="Q15" s="95"/>
      <c r="R15" s="95"/>
      <c r="S15" s="95"/>
      <c r="T15" s="95"/>
      <c r="U15" s="95"/>
    </row>
    <row r="16" spans="1:21" ht="16.8" x14ac:dyDescent="0.4">
      <c r="A16" s="39"/>
      <c r="B16" s="143"/>
      <c r="C16" s="145"/>
      <c r="D16" s="145"/>
      <c r="E16" s="143"/>
      <c r="F16" s="146"/>
      <c r="G16" s="95"/>
      <c r="H16" s="95"/>
      <c r="I16" s="95"/>
      <c r="J16" s="95"/>
      <c r="K16" s="95"/>
      <c r="L16" s="95"/>
      <c r="M16" s="95"/>
      <c r="N16" s="95"/>
      <c r="O16" s="95"/>
      <c r="P16" s="95"/>
      <c r="Q16" s="95"/>
      <c r="R16" s="95"/>
      <c r="S16" s="95"/>
      <c r="T16" s="95"/>
      <c r="U16" s="95"/>
    </row>
    <row r="17" spans="1:73" ht="16.8" x14ac:dyDescent="0.4">
      <c r="A17" s="39"/>
      <c r="B17" s="143"/>
      <c r="C17" s="145"/>
      <c r="D17" s="145"/>
      <c r="E17" s="143"/>
      <c r="F17" s="146"/>
      <c r="G17" s="95"/>
      <c r="H17" s="95"/>
      <c r="I17" s="95"/>
      <c r="J17" s="95"/>
      <c r="K17" s="95"/>
      <c r="L17" s="95"/>
      <c r="M17" s="95"/>
      <c r="N17" s="95"/>
      <c r="O17" s="95"/>
      <c r="P17" s="95"/>
      <c r="Q17" s="95"/>
      <c r="R17" s="95"/>
      <c r="S17" s="95"/>
      <c r="T17" s="95"/>
      <c r="U17" s="95"/>
    </row>
    <row r="18" spans="1:73" ht="16.8" x14ac:dyDescent="0.4">
      <c r="A18" s="39"/>
      <c r="B18" s="143"/>
      <c r="C18" s="145"/>
      <c r="D18" s="145"/>
      <c r="E18" s="143"/>
      <c r="F18" s="146"/>
      <c r="G18" s="95"/>
      <c r="H18" s="95"/>
      <c r="I18" s="95"/>
      <c r="J18" s="95"/>
      <c r="K18" s="95"/>
      <c r="L18" s="95"/>
      <c r="M18" s="95"/>
      <c r="N18" s="95"/>
      <c r="O18" s="95"/>
      <c r="P18" s="95"/>
      <c r="Q18" s="95"/>
      <c r="R18" s="95"/>
      <c r="S18" s="95"/>
      <c r="T18" s="95"/>
      <c r="U18" s="95"/>
    </row>
    <row r="19" spans="1:73" ht="16.8" x14ac:dyDescent="0.4">
      <c r="A19" s="39"/>
      <c r="B19" s="143"/>
      <c r="C19" s="145"/>
      <c r="D19" s="145"/>
      <c r="E19" s="143"/>
      <c r="F19" s="146"/>
      <c r="G19" s="95"/>
      <c r="H19" s="95"/>
      <c r="I19" s="95"/>
      <c r="J19" s="95"/>
      <c r="K19" s="95"/>
      <c r="L19" s="95"/>
      <c r="M19" s="95"/>
      <c r="N19" s="95"/>
      <c r="O19" s="95"/>
      <c r="P19" s="95"/>
      <c r="Q19" s="95"/>
      <c r="R19" s="95"/>
      <c r="S19" s="95"/>
      <c r="T19" s="95"/>
      <c r="U19" s="95"/>
    </row>
    <row r="20" spans="1:73" ht="16.8" x14ac:dyDescent="0.4">
      <c r="A20" s="39"/>
      <c r="B20" s="143"/>
      <c r="C20" s="145"/>
      <c r="D20" s="145"/>
      <c r="E20" s="143"/>
      <c r="F20" s="146"/>
      <c r="G20" s="95"/>
      <c r="H20" s="95"/>
      <c r="I20" s="95"/>
      <c r="J20" s="95"/>
      <c r="K20" s="95"/>
      <c r="L20" s="95"/>
      <c r="M20" s="95"/>
      <c r="N20" s="95"/>
      <c r="O20" s="95"/>
      <c r="P20" s="95"/>
      <c r="Q20" s="95"/>
      <c r="R20" s="95"/>
      <c r="S20" s="95"/>
      <c r="T20" s="95"/>
      <c r="U20" s="95"/>
    </row>
    <row r="21" spans="1:73" ht="16.8" x14ac:dyDescent="0.4">
      <c r="A21" s="39"/>
      <c r="B21" s="143"/>
      <c r="C21" s="145"/>
      <c r="D21" s="145"/>
      <c r="E21" s="143"/>
      <c r="F21" s="146"/>
      <c r="G21" s="95"/>
      <c r="H21" s="95"/>
      <c r="I21" s="95"/>
      <c r="J21" s="95"/>
      <c r="K21" s="95"/>
      <c r="L21" s="95"/>
      <c r="M21" s="95"/>
      <c r="N21" s="95"/>
      <c r="O21" s="95"/>
      <c r="P21" s="95"/>
      <c r="Q21" s="95"/>
      <c r="R21" s="95"/>
      <c r="S21" s="95"/>
      <c r="T21" s="95"/>
      <c r="U21" s="95"/>
    </row>
    <row r="22" spans="1:73" ht="16.8" x14ac:dyDescent="0.4">
      <c r="A22" s="39"/>
      <c r="B22" s="143"/>
      <c r="C22" s="145"/>
      <c r="D22" s="145"/>
      <c r="E22" s="143"/>
      <c r="F22" s="146"/>
      <c r="G22" s="95"/>
      <c r="H22" s="95"/>
      <c r="I22" s="95"/>
      <c r="J22" s="95"/>
      <c r="K22" s="95"/>
      <c r="L22" s="95"/>
      <c r="M22" s="95"/>
      <c r="N22" s="95"/>
      <c r="O22" s="95"/>
      <c r="P22" s="95"/>
      <c r="Q22" s="95"/>
      <c r="R22" s="95"/>
      <c r="S22" s="95"/>
      <c r="T22" s="95"/>
      <c r="U22" s="95"/>
    </row>
    <row r="23" spans="1:73" ht="16.8" x14ac:dyDescent="0.4">
      <c r="A23" s="39"/>
      <c r="B23" s="143"/>
      <c r="C23" s="145"/>
      <c r="D23" s="145"/>
      <c r="E23" s="143"/>
      <c r="F23" s="146"/>
      <c r="G23" s="95"/>
      <c r="H23" s="95"/>
      <c r="I23" s="95"/>
      <c r="J23" s="95"/>
      <c r="K23" s="95"/>
      <c r="L23" s="95"/>
      <c r="M23" s="95"/>
      <c r="N23" s="95"/>
      <c r="O23" s="95"/>
      <c r="P23" s="95"/>
      <c r="Q23" s="95"/>
      <c r="R23" s="95"/>
      <c r="S23" s="95"/>
      <c r="T23" s="95"/>
      <c r="U23" s="95"/>
    </row>
    <row r="24" spans="1:73" ht="16.8" x14ac:dyDescent="0.4">
      <c r="A24" s="39"/>
      <c r="B24" s="143"/>
      <c r="C24" s="145"/>
      <c r="D24" s="145"/>
      <c r="E24" s="143"/>
      <c r="F24" s="146"/>
      <c r="G24" s="95"/>
      <c r="H24" s="95"/>
      <c r="I24" s="95"/>
      <c r="J24" s="95"/>
      <c r="K24" s="95"/>
      <c r="L24" s="95"/>
      <c r="M24" s="95"/>
      <c r="N24" s="95"/>
      <c r="O24" s="95"/>
      <c r="P24" s="95"/>
      <c r="Q24" s="95"/>
      <c r="R24" s="95"/>
      <c r="S24" s="95"/>
      <c r="T24" s="95"/>
      <c r="U24" s="95"/>
    </row>
    <row r="25" spans="1:73" ht="16.8" x14ac:dyDescent="0.4">
      <c r="A25" s="39"/>
      <c r="B25" s="147"/>
      <c r="C25" s="148"/>
      <c r="D25" s="148"/>
      <c r="E25" s="147"/>
      <c r="F25" s="149"/>
      <c r="G25" s="109"/>
      <c r="H25" s="109"/>
      <c r="I25" s="109"/>
      <c r="J25" s="109"/>
      <c r="K25" s="109"/>
      <c r="L25" s="109"/>
      <c r="M25" s="109"/>
      <c r="N25" s="109"/>
      <c r="O25" s="109"/>
      <c r="P25" s="109"/>
      <c r="Q25" s="49"/>
      <c r="R25" s="49"/>
      <c r="S25" s="49"/>
      <c r="T25" s="49"/>
      <c r="U25" s="49"/>
    </row>
    <row r="26" spans="1:73" ht="16.8" x14ac:dyDescent="0.4">
      <c r="A26" s="39"/>
      <c r="B26" s="147"/>
      <c r="C26" s="148"/>
      <c r="D26" s="148"/>
      <c r="E26" s="147"/>
      <c r="F26" s="149"/>
      <c r="G26" s="93"/>
      <c r="H26" s="93"/>
      <c r="I26" s="93"/>
      <c r="J26" s="93"/>
      <c r="K26" s="93"/>
      <c r="L26" s="93"/>
      <c r="M26" s="93"/>
      <c r="N26" s="93"/>
      <c r="O26" s="93"/>
      <c r="P26" s="93"/>
    </row>
    <row r="27" spans="1:73" x14ac:dyDescent="0.35">
      <c r="A27" s="45"/>
    </row>
    <row r="28" spans="1:73" x14ac:dyDescent="0.35">
      <c r="A28" s="46"/>
    </row>
    <row r="29" spans="1:73" x14ac:dyDescent="0.35">
      <c r="A29" s="51"/>
      <c r="B29" s="569">
        <v>2020</v>
      </c>
      <c r="C29" s="570"/>
      <c r="D29" s="570"/>
      <c r="E29" s="570"/>
      <c r="F29" s="570"/>
      <c r="G29" s="570"/>
      <c r="H29" s="570"/>
      <c r="I29" s="570"/>
      <c r="J29" s="570"/>
      <c r="K29" s="570"/>
      <c r="L29" s="570"/>
      <c r="M29" s="571"/>
      <c r="N29" s="567">
        <v>2021</v>
      </c>
      <c r="O29" s="567"/>
      <c r="P29" s="567"/>
      <c r="Q29" s="567"/>
      <c r="R29" s="567"/>
      <c r="S29" s="567"/>
      <c r="T29" s="567"/>
      <c r="U29" s="567"/>
      <c r="V29" s="567"/>
      <c r="W29" s="567"/>
      <c r="X29" s="567"/>
      <c r="Y29" s="567"/>
      <c r="Z29" s="568">
        <v>2022</v>
      </c>
      <c r="AA29" s="568"/>
      <c r="AB29" s="568"/>
      <c r="AC29" s="568"/>
      <c r="AD29" s="568"/>
      <c r="AE29" s="568"/>
      <c r="AF29" s="568"/>
      <c r="AG29" s="568"/>
      <c r="AH29" s="568"/>
      <c r="AI29" s="568"/>
      <c r="AJ29" s="568"/>
      <c r="AK29" s="568"/>
      <c r="AL29" s="569">
        <v>2023</v>
      </c>
      <c r="AM29" s="570"/>
      <c r="AN29" s="570"/>
      <c r="AO29" s="570"/>
      <c r="AP29" s="570"/>
      <c r="AQ29" s="570"/>
      <c r="AR29" s="570"/>
      <c r="AS29" s="570"/>
      <c r="AT29" s="570"/>
      <c r="AU29" s="570"/>
      <c r="AV29" s="570"/>
      <c r="AW29" s="571"/>
      <c r="AX29" s="569">
        <v>2024</v>
      </c>
      <c r="AY29" s="570"/>
      <c r="AZ29" s="570"/>
      <c r="BA29" s="570"/>
      <c r="BB29" s="570"/>
      <c r="BC29" s="570"/>
      <c r="BD29" s="570"/>
      <c r="BE29" s="570"/>
      <c r="BF29" s="570"/>
      <c r="BG29" s="570"/>
      <c r="BH29" s="570"/>
      <c r="BI29" s="571"/>
      <c r="BJ29" s="564">
        <v>2025</v>
      </c>
      <c r="BK29" s="565"/>
      <c r="BL29" s="565"/>
      <c r="BM29" s="565"/>
      <c r="BN29" s="565"/>
      <c r="BO29" s="565"/>
      <c r="BP29" s="565"/>
      <c r="BQ29" s="565"/>
      <c r="BR29" s="565"/>
      <c r="BS29" s="566"/>
      <c r="BT29" s="381"/>
      <c r="BU29" s="382"/>
    </row>
    <row r="30" spans="1:73" x14ac:dyDescent="0.35">
      <c r="A30" s="51"/>
      <c r="B30" s="376" t="s">
        <v>78</v>
      </c>
      <c r="C30" s="376"/>
      <c r="D30" s="376"/>
      <c r="E30" s="376"/>
      <c r="F30" s="376"/>
      <c r="G30" s="376"/>
      <c r="H30" s="376"/>
      <c r="I30" s="376"/>
      <c r="J30" s="376"/>
      <c r="K30" s="376"/>
      <c r="L30" s="376"/>
      <c r="M30" s="376"/>
      <c r="N30" s="47" t="s">
        <v>78</v>
      </c>
      <c r="Z30" s="47" t="s">
        <v>78</v>
      </c>
      <c r="AL30" s="47" t="s">
        <v>78</v>
      </c>
      <c r="AX30" s="47" t="s">
        <v>78</v>
      </c>
      <c r="BJ30" s="47" t="s">
        <v>78</v>
      </c>
      <c r="BK30" s="47" t="s">
        <v>78</v>
      </c>
      <c r="BL30" s="47" t="s">
        <v>78</v>
      </c>
      <c r="BM30" s="47" t="s">
        <v>78</v>
      </c>
      <c r="BN30" s="47" t="s">
        <v>78</v>
      </c>
      <c r="BO30" s="47" t="s">
        <v>78</v>
      </c>
      <c r="BP30" s="47" t="s">
        <v>78</v>
      </c>
      <c r="BQ30" s="47" t="s">
        <v>78</v>
      </c>
      <c r="BR30" s="47" t="s">
        <v>78</v>
      </c>
      <c r="BS30" s="47" t="s">
        <v>78</v>
      </c>
    </row>
    <row r="31" spans="1:73" x14ac:dyDescent="0.35">
      <c r="A31" s="374" t="s">
        <v>100</v>
      </c>
      <c r="B31" s="48">
        <v>101.2</v>
      </c>
      <c r="C31" s="50">
        <v>101.1</v>
      </c>
      <c r="D31" s="50">
        <v>100.1</v>
      </c>
      <c r="E31" s="48">
        <v>99.7</v>
      </c>
      <c r="F31" s="39">
        <v>99.4</v>
      </c>
      <c r="G31" s="47">
        <v>99.5</v>
      </c>
      <c r="H31" s="47">
        <v>99.4</v>
      </c>
      <c r="I31" s="47">
        <v>99.5</v>
      </c>
      <c r="J31" s="47">
        <v>99.2</v>
      </c>
      <c r="K31" s="47">
        <v>99.7</v>
      </c>
      <c r="L31" s="47">
        <v>100.2</v>
      </c>
      <c r="M31" s="47">
        <v>100.7</v>
      </c>
      <c r="N31" s="47">
        <v>102.2</v>
      </c>
      <c r="O31" s="47">
        <v>104.2</v>
      </c>
      <c r="P31" s="47">
        <v>105.4</v>
      </c>
      <c r="Q31" s="47">
        <v>105.9</v>
      </c>
      <c r="R31" s="47">
        <v>106.5</v>
      </c>
      <c r="S31" s="47">
        <v>107.7</v>
      </c>
      <c r="T31" s="47">
        <v>109.2</v>
      </c>
      <c r="U31" s="47">
        <v>110.1</v>
      </c>
      <c r="V31" s="47">
        <v>111.9</v>
      </c>
      <c r="W31" s="47">
        <v>117</v>
      </c>
      <c r="X31" s="47">
        <v>119.3</v>
      </c>
      <c r="Y31" s="47">
        <v>120.7</v>
      </c>
      <c r="Z31" s="47">
        <v>123.4</v>
      </c>
      <c r="AA31" s="47">
        <v>125.2</v>
      </c>
      <c r="AB31" s="47">
        <v>133.9</v>
      </c>
      <c r="AC31" s="47">
        <v>136</v>
      </c>
      <c r="AD31" s="47">
        <v>137.4</v>
      </c>
      <c r="AE31" s="47">
        <v>139.4</v>
      </c>
      <c r="AF31" s="47">
        <v>139</v>
      </c>
      <c r="AG31" s="47">
        <v>139.80000000000001</v>
      </c>
      <c r="AH31" s="47">
        <v>140.80000000000001</v>
      </c>
      <c r="AI31" s="383">
        <v>143.19999999999999</v>
      </c>
      <c r="AJ31" s="383">
        <v>142.30000000000001</v>
      </c>
      <c r="AK31" s="47">
        <v>140.4</v>
      </c>
      <c r="AL31" s="47">
        <v>140.5</v>
      </c>
      <c r="AM31" s="47">
        <v>138.5</v>
      </c>
      <c r="AN31" s="47">
        <v>136.9</v>
      </c>
      <c r="AO31" s="47">
        <v>134.5</v>
      </c>
      <c r="AP31" s="47">
        <v>132.19999999999999</v>
      </c>
      <c r="AQ31" s="47">
        <v>130.5</v>
      </c>
      <c r="AR31" s="47">
        <v>129</v>
      </c>
      <c r="AS31" s="47">
        <v>130.1</v>
      </c>
      <c r="AT31" s="47">
        <v>130.19999999999999</v>
      </c>
      <c r="AU31" s="47">
        <v>129.69999999999999</v>
      </c>
      <c r="AV31" s="47">
        <v>128.6</v>
      </c>
      <c r="AW31" s="47">
        <v>127.3</v>
      </c>
      <c r="AX31" s="47">
        <v>126.5</v>
      </c>
      <c r="AY31" s="47">
        <v>127</v>
      </c>
      <c r="AZ31" s="47">
        <v>127</v>
      </c>
      <c r="BA31" s="47">
        <v>126.6</v>
      </c>
      <c r="BB31" s="47">
        <v>125.7</v>
      </c>
      <c r="BC31" s="47">
        <v>125.3</v>
      </c>
      <c r="BD31" s="47">
        <v>125.2</v>
      </c>
      <c r="BE31" s="47">
        <v>124.3</v>
      </c>
      <c r="BF31" s="47">
        <v>124.1</v>
      </c>
      <c r="BG31" s="47">
        <v>124.2</v>
      </c>
      <c r="BH31" s="47">
        <v>124.2</v>
      </c>
      <c r="BI31" s="47">
        <v>124.3</v>
      </c>
      <c r="BJ31" s="47">
        <v>125.7</v>
      </c>
      <c r="BK31" s="47">
        <v>126</v>
      </c>
      <c r="BL31" s="47">
        <v>125.7</v>
      </c>
      <c r="BM31" s="47">
        <v>125.1</v>
      </c>
      <c r="BN31" s="47">
        <v>124.5</v>
      </c>
      <c r="BO31" s="47">
        <v>125</v>
      </c>
      <c r="BP31" s="47">
        <v>125.4</v>
      </c>
      <c r="BQ31" s="47">
        <v>124.7</v>
      </c>
      <c r="BR31" s="47">
        <v>124.3</v>
      </c>
      <c r="BS31" s="47">
        <v>124.2</v>
      </c>
    </row>
    <row r="32" spans="1:73" x14ac:dyDescent="0.35">
      <c r="A32" s="375" t="s">
        <v>151</v>
      </c>
      <c r="B32" s="48">
        <v>98.8</v>
      </c>
      <c r="C32" s="50">
        <v>99.5</v>
      </c>
      <c r="D32" s="50">
        <v>103.8</v>
      </c>
      <c r="E32" s="48">
        <v>101.5</v>
      </c>
      <c r="F32" s="39">
        <v>100.2</v>
      </c>
      <c r="G32" s="47">
        <v>99.2</v>
      </c>
      <c r="H32" s="47">
        <v>106.2</v>
      </c>
      <c r="I32" s="47">
        <v>101</v>
      </c>
      <c r="J32" s="47">
        <v>98.9</v>
      </c>
      <c r="K32" s="47">
        <v>96.2</v>
      </c>
      <c r="L32" s="47">
        <v>97.9</v>
      </c>
      <c r="M32" s="47">
        <v>96.8</v>
      </c>
      <c r="N32" s="47">
        <v>99.6</v>
      </c>
      <c r="O32" s="47">
        <v>101.6</v>
      </c>
      <c r="P32" s="47">
        <v>98.2</v>
      </c>
      <c r="Q32" s="47">
        <v>95.9</v>
      </c>
      <c r="R32" s="47">
        <v>101.2</v>
      </c>
      <c r="S32" s="47">
        <v>103.7</v>
      </c>
      <c r="T32" s="47">
        <v>104.9</v>
      </c>
      <c r="U32" s="47">
        <v>99.6</v>
      </c>
      <c r="V32" s="47">
        <v>102.2</v>
      </c>
      <c r="W32" s="47">
        <v>108.6</v>
      </c>
      <c r="X32" s="47">
        <v>110.6</v>
      </c>
      <c r="Y32" s="47">
        <v>110.6</v>
      </c>
      <c r="Z32" s="47">
        <v>112.9</v>
      </c>
      <c r="AA32" s="47">
        <v>117.8</v>
      </c>
      <c r="AB32" s="47">
        <v>116.5</v>
      </c>
      <c r="AC32" s="47">
        <v>113.7</v>
      </c>
      <c r="AD32" s="47">
        <v>118.4</v>
      </c>
      <c r="AE32" s="47">
        <v>120.3</v>
      </c>
      <c r="AF32" s="47">
        <v>119.5</v>
      </c>
      <c r="AG32" s="47">
        <v>114.1</v>
      </c>
      <c r="AH32" s="47">
        <v>109.5</v>
      </c>
      <c r="AI32" s="47">
        <v>107.7</v>
      </c>
      <c r="AJ32" s="47">
        <v>107.2</v>
      </c>
      <c r="AK32" s="47">
        <v>104.2</v>
      </c>
      <c r="AL32" s="47">
        <v>104.9</v>
      </c>
      <c r="AM32" s="47">
        <v>106.7</v>
      </c>
      <c r="AN32" s="47">
        <v>102.9</v>
      </c>
      <c r="AO32" s="47">
        <v>103.3</v>
      </c>
      <c r="AP32" s="47">
        <v>100.5</v>
      </c>
      <c r="AQ32" s="47">
        <v>103.2</v>
      </c>
      <c r="AR32" s="47">
        <v>110</v>
      </c>
      <c r="AS32" s="47">
        <v>105.4</v>
      </c>
      <c r="AT32" s="47">
        <v>105.3</v>
      </c>
      <c r="AU32" s="47">
        <v>102</v>
      </c>
      <c r="AV32" s="47">
        <v>103.9</v>
      </c>
      <c r="AW32" s="47">
        <v>101.9</v>
      </c>
      <c r="AX32" s="47">
        <v>100.1</v>
      </c>
      <c r="AY32" s="47">
        <v>98</v>
      </c>
      <c r="AZ32" s="47">
        <v>112.6</v>
      </c>
      <c r="BA32" s="47">
        <v>101.1</v>
      </c>
      <c r="BB32" s="47">
        <v>102</v>
      </c>
      <c r="BC32" s="47">
        <v>105</v>
      </c>
      <c r="BD32" s="47">
        <v>98.8</v>
      </c>
      <c r="BE32" s="47">
        <v>101.2</v>
      </c>
      <c r="BF32" s="47">
        <v>91.2</v>
      </c>
      <c r="BG32" s="47">
        <v>96.9</v>
      </c>
      <c r="BH32" s="47">
        <v>103.4</v>
      </c>
      <c r="BI32" s="47">
        <v>104.5</v>
      </c>
      <c r="BJ32" s="47">
        <v>100.9</v>
      </c>
      <c r="BK32" s="47">
        <v>100.8</v>
      </c>
      <c r="BL32" s="47">
        <v>99.4</v>
      </c>
      <c r="BM32" s="47">
        <v>99</v>
      </c>
      <c r="BN32" s="47">
        <v>103.3</v>
      </c>
      <c r="BO32" s="47">
        <v>102.8</v>
      </c>
      <c r="BP32" s="47">
        <v>103.8</v>
      </c>
      <c r="BQ32" s="47">
        <v>100.2</v>
      </c>
      <c r="BR32" s="47">
        <v>95.7</v>
      </c>
      <c r="BS32" s="47">
        <v>98.6</v>
      </c>
    </row>
    <row r="33" spans="1:109" x14ac:dyDescent="0.35">
      <c r="A33" s="375" t="s">
        <v>101</v>
      </c>
      <c r="B33" s="48">
        <v>107.7</v>
      </c>
      <c r="C33" s="50">
        <v>104.5</v>
      </c>
      <c r="D33" s="50">
        <v>108.5</v>
      </c>
      <c r="E33" s="48">
        <v>100.4</v>
      </c>
      <c r="F33" s="39">
        <v>100.6</v>
      </c>
      <c r="G33" s="47">
        <v>99.5</v>
      </c>
      <c r="H33" s="47">
        <v>97.7</v>
      </c>
      <c r="I33" s="47">
        <v>98</v>
      </c>
      <c r="J33" s="47">
        <v>93.8</v>
      </c>
      <c r="K33" s="47">
        <v>96.4</v>
      </c>
      <c r="L33" s="47">
        <v>96.6</v>
      </c>
      <c r="M33" s="47">
        <v>96.5</v>
      </c>
      <c r="N33" s="47">
        <v>98.6</v>
      </c>
      <c r="O33" s="47">
        <v>100.4</v>
      </c>
      <c r="P33" s="47">
        <v>97.7</v>
      </c>
      <c r="Q33" s="47">
        <v>98.1</v>
      </c>
      <c r="R33" s="47">
        <v>107.3</v>
      </c>
      <c r="S33" s="47">
        <v>110.6</v>
      </c>
      <c r="T33" s="47">
        <v>110.6</v>
      </c>
      <c r="U33" s="47">
        <v>108.3</v>
      </c>
      <c r="V33" s="47">
        <v>113.9</v>
      </c>
      <c r="W33" s="47">
        <v>122.6</v>
      </c>
      <c r="X33" s="47">
        <v>126.5</v>
      </c>
      <c r="Y33" s="47">
        <v>129.80000000000001</v>
      </c>
      <c r="Z33" s="47">
        <v>131.1</v>
      </c>
      <c r="AA33" s="47">
        <v>131.1</v>
      </c>
      <c r="AB33" s="47">
        <v>130.5</v>
      </c>
      <c r="AC33" s="47">
        <v>131.19999999999999</v>
      </c>
      <c r="AD33" s="47">
        <v>133.9</v>
      </c>
      <c r="AE33" s="47">
        <v>126.4</v>
      </c>
      <c r="AF33" s="47">
        <v>125.6</v>
      </c>
      <c r="AG33" s="47">
        <v>123.9</v>
      </c>
      <c r="AH33" s="47">
        <v>117.7</v>
      </c>
      <c r="AI33" s="47">
        <v>112.3</v>
      </c>
      <c r="AJ33" s="47">
        <v>120.4</v>
      </c>
      <c r="AK33" s="47">
        <v>115.3</v>
      </c>
      <c r="AL33" s="47">
        <v>114.7</v>
      </c>
      <c r="AM33" s="47">
        <v>113.2</v>
      </c>
      <c r="AN33" s="47">
        <v>112.1</v>
      </c>
      <c r="AO33" s="47">
        <v>110.5</v>
      </c>
      <c r="AP33" s="47">
        <v>111.8</v>
      </c>
      <c r="AQ33" s="47">
        <v>111.8</v>
      </c>
      <c r="AR33" s="47">
        <v>107.8</v>
      </c>
      <c r="AS33" s="47">
        <v>101.6</v>
      </c>
      <c r="AT33" s="47">
        <v>102.7</v>
      </c>
      <c r="AU33" s="47">
        <v>100.9</v>
      </c>
      <c r="AV33" s="47">
        <v>97.4</v>
      </c>
      <c r="AW33" s="47">
        <v>100.9</v>
      </c>
      <c r="AX33" s="47">
        <v>101.1</v>
      </c>
      <c r="AY33" s="47">
        <v>97.3</v>
      </c>
      <c r="AZ33" s="47">
        <v>95.5</v>
      </c>
      <c r="BA33" s="47">
        <v>93.2</v>
      </c>
      <c r="BB33" s="47">
        <v>92.7</v>
      </c>
      <c r="BC33" s="47">
        <v>90.8</v>
      </c>
      <c r="BD33" s="47">
        <v>86</v>
      </c>
      <c r="BE33" s="47">
        <v>90.5</v>
      </c>
      <c r="BF33" s="47">
        <v>92.6</v>
      </c>
      <c r="BG33" s="47">
        <v>98.9</v>
      </c>
      <c r="BH33" s="47">
        <v>101.3</v>
      </c>
      <c r="BI33" s="47">
        <v>100.2</v>
      </c>
      <c r="BJ33" s="47">
        <v>98.5</v>
      </c>
      <c r="BK33" s="47">
        <v>99.4</v>
      </c>
      <c r="BL33" s="47">
        <v>97.7</v>
      </c>
      <c r="BM33" s="47">
        <v>96.6</v>
      </c>
      <c r="BN33" s="47">
        <v>92.7</v>
      </c>
      <c r="BO33" s="47">
        <v>93.2</v>
      </c>
      <c r="BP33" s="47">
        <v>90.1</v>
      </c>
      <c r="BQ33" s="47">
        <v>90</v>
      </c>
      <c r="BR33" s="47">
        <v>88.1</v>
      </c>
      <c r="BS33" s="47">
        <v>89.2</v>
      </c>
    </row>
    <row r="35" spans="1:109" s="55" customFormat="1" x14ac:dyDescent="0.35">
      <c r="A35" s="52"/>
      <c r="B35" s="53" t="s">
        <v>106</v>
      </c>
      <c r="C35" s="54"/>
      <c r="D35" s="54"/>
      <c r="E35" s="53"/>
      <c r="F35" s="52"/>
      <c r="N35" s="55" t="s">
        <v>142</v>
      </c>
      <c r="Z35" s="55" t="s">
        <v>194</v>
      </c>
      <c r="AL35" s="55" t="s">
        <v>195</v>
      </c>
      <c r="AX35" s="55" t="s">
        <v>196</v>
      </c>
      <c r="BJ35" s="55" t="s">
        <v>197</v>
      </c>
      <c r="BK35" s="55" t="s">
        <v>197</v>
      </c>
      <c r="BL35" s="55" t="s">
        <v>197</v>
      </c>
      <c r="BM35" s="55" t="s">
        <v>197</v>
      </c>
      <c r="BN35" s="55" t="s">
        <v>197</v>
      </c>
      <c r="BO35" s="55" t="s">
        <v>197</v>
      </c>
      <c r="BP35" s="55" t="s">
        <v>197</v>
      </c>
      <c r="BQ35" s="55" t="s">
        <v>197</v>
      </c>
      <c r="BR35" s="55" t="s">
        <v>197</v>
      </c>
      <c r="BS35" s="55" t="s">
        <v>197</v>
      </c>
      <c r="BT35" s="55" t="s">
        <v>197</v>
      </c>
      <c r="BU35" s="55" t="s">
        <v>197</v>
      </c>
      <c r="CT35" s="98"/>
      <c r="CU35" s="99"/>
      <c r="CV35" s="99"/>
      <c r="CW35" s="99"/>
      <c r="CX35" s="99"/>
      <c r="CY35" s="99"/>
      <c r="CZ35" s="99"/>
      <c r="DA35" s="99"/>
      <c r="DB35" s="99"/>
      <c r="DC35" s="99"/>
      <c r="DD35" s="99"/>
      <c r="DE35" s="100"/>
    </row>
    <row r="36" spans="1:109" s="55" customFormat="1" x14ac:dyDescent="0.35">
      <c r="A36" s="52"/>
      <c r="B36" s="53" t="s">
        <v>14</v>
      </c>
      <c r="C36" s="54" t="s">
        <v>15</v>
      </c>
      <c r="D36" s="54" t="s">
        <v>16</v>
      </c>
      <c r="E36" s="53" t="s">
        <v>17</v>
      </c>
      <c r="F36" s="52" t="s">
        <v>18</v>
      </c>
      <c r="G36" s="55" t="s">
        <v>19</v>
      </c>
      <c r="H36" s="55" t="s">
        <v>20</v>
      </c>
      <c r="I36" s="55" t="s">
        <v>21</v>
      </c>
      <c r="J36" s="55" t="s">
        <v>22</v>
      </c>
      <c r="K36" s="55" t="s">
        <v>23</v>
      </c>
      <c r="L36" s="55" t="s">
        <v>24</v>
      </c>
      <c r="M36" s="55" t="s">
        <v>25</v>
      </c>
      <c r="N36" s="55" t="s">
        <v>14</v>
      </c>
      <c r="O36" s="55" t="s">
        <v>15</v>
      </c>
      <c r="P36" s="55" t="s">
        <v>16</v>
      </c>
      <c r="Q36" s="55" t="s">
        <v>17</v>
      </c>
      <c r="R36" s="55" t="s">
        <v>18</v>
      </c>
      <c r="S36" s="55" t="s">
        <v>19</v>
      </c>
      <c r="T36" s="55" t="s">
        <v>20</v>
      </c>
      <c r="U36" s="55" t="s">
        <v>21</v>
      </c>
      <c r="V36" s="55" t="s">
        <v>22</v>
      </c>
      <c r="W36" s="55" t="s">
        <v>23</v>
      </c>
      <c r="X36" s="55" t="s">
        <v>24</v>
      </c>
      <c r="Y36" s="55" t="s">
        <v>25</v>
      </c>
      <c r="Z36" s="55" t="s">
        <v>14</v>
      </c>
      <c r="AA36" s="55" t="s">
        <v>15</v>
      </c>
      <c r="AB36" s="55" t="s">
        <v>16</v>
      </c>
      <c r="AC36" s="55" t="s">
        <v>17</v>
      </c>
      <c r="AD36" s="55" t="s">
        <v>18</v>
      </c>
      <c r="AE36" s="55" t="s">
        <v>19</v>
      </c>
      <c r="AF36" s="55" t="s">
        <v>20</v>
      </c>
      <c r="AG36" s="55" t="s">
        <v>21</v>
      </c>
      <c r="AH36" s="55" t="s">
        <v>22</v>
      </c>
      <c r="AI36" s="55" t="s">
        <v>23</v>
      </c>
      <c r="AJ36" s="55" t="s">
        <v>24</v>
      </c>
      <c r="AK36" s="55" t="s">
        <v>25</v>
      </c>
      <c r="AL36" s="55" t="s">
        <v>14</v>
      </c>
      <c r="AM36" s="55" t="s">
        <v>15</v>
      </c>
      <c r="AN36" s="55" t="s">
        <v>16</v>
      </c>
      <c r="AO36" s="55" t="s">
        <v>17</v>
      </c>
      <c r="AP36" s="55" t="s">
        <v>18</v>
      </c>
      <c r="AQ36" s="55" t="s">
        <v>19</v>
      </c>
      <c r="AR36" s="55" t="s">
        <v>20</v>
      </c>
      <c r="AS36" s="55" t="s">
        <v>21</v>
      </c>
      <c r="AT36" s="55" t="s">
        <v>22</v>
      </c>
      <c r="AU36" s="55" t="s">
        <v>23</v>
      </c>
      <c r="AV36" s="55" t="s">
        <v>24</v>
      </c>
      <c r="AW36" s="55" t="s">
        <v>25</v>
      </c>
      <c r="AX36" s="55" t="s">
        <v>14</v>
      </c>
      <c r="AY36" s="55" t="s">
        <v>15</v>
      </c>
      <c r="AZ36" s="55" t="s">
        <v>16</v>
      </c>
      <c r="BA36" s="55" t="s">
        <v>17</v>
      </c>
      <c r="BB36" s="55" t="s">
        <v>18</v>
      </c>
      <c r="BC36" s="55" t="s">
        <v>19</v>
      </c>
      <c r="BD36" s="55" t="s">
        <v>20</v>
      </c>
      <c r="BE36" s="55" t="s">
        <v>21</v>
      </c>
      <c r="BF36" s="55" t="s">
        <v>22</v>
      </c>
      <c r="BG36" s="55" t="s">
        <v>23</v>
      </c>
      <c r="BH36" s="55" t="s">
        <v>24</v>
      </c>
      <c r="BI36" s="55" t="s">
        <v>25</v>
      </c>
      <c r="BJ36" s="55" t="s">
        <v>14</v>
      </c>
      <c r="BK36" s="55" t="s">
        <v>15</v>
      </c>
      <c r="BL36" s="55" t="s">
        <v>16</v>
      </c>
      <c r="BM36" s="55" t="s">
        <v>17</v>
      </c>
      <c r="BN36" s="55" t="s">
        <v>18</v>
      </c>
      <c r="BO36" s="55" t="s">
        <v>19</v>
      </c>
      <c r="BP36" s="55" t="s">
        <v>20</v>
      </c>
      <c r="BQ36" s="55" t="s">
        <v>21</v>
      </c>
      <c r="BR36" s="55" t="s">
        <v>22</v>
      </c>
      <c r="BS36" s="55" t="s">
        <v>23</v>
      </c>
      <c r="BT36" s="55" t="s">
        <v>24</v>
      </c>
      <c r="BU36" s="55" t="s">
        <v>25</v>
      </c>
    </row>
    <row r="37" spans="1:109" s="55" customFormat="1" x14ac:dyDescent="0.35">
      <c r="A37" s="39" t="s">
        <v>193</v>
      </c>
      <c r="B37" s="53">
        <v>101.2</v>
      </c>
      <c r="C37" s="54">
        <v>101.1</v>
      </c>
      <c r="D37" s="54">
        <v>100.1</v>
      </c>
      <c r="E37" s="53">
        <v>99.7</v>
      </c>
      <c r="F37" s="52">
        <v>99.4</v>
      </c>
      <c r="G37" s="55">
        <v>99.5</v>
      </c>
      <c r="H37" s="55">
        <v>99.4</v>
      </c>
      <c r="I37" s="55">
        <v>99.5</v>
      </c>
      <c r="J37" s="55">
        <v>99.2</v>
      </c>
      <c r="K37" s="55">
        <v>99.7</v>
      </c>
      <c r="L37" s="55">
        <v>100.2</v>
      </c>
      <c r="M37" s="55">
        <v>100.7</v>
      </c>
      <c r="N37" s="55">
        <v>102.2</v>
      </c>
      <c r="O37" s="55">
        <v>104.2</v>
      </c>
      <c r="P37" s="55">
        <v>105.4</v>
      </c>
      <c r="Q37" s="55">
        <v>105.9</v>
      </c>
      <c r="R37" s="55">
        <v>106.5</v>
      </c>
      <c r="S37" s="55">
        <v>107.7</v>
      </c>
      <c r="T37" s="55">
        <v>109.2</v>
      </c>
      <c r="U37" s="55">
        <v>110.1</v>
      </c>
      <c r="V37" s="55">
        <v>111.9</v>
      </c>
      <c r="W37" s="55">
        <v>117</v>
      </c>
      <c r="X37" s="55">
        <v>119.3</v>
      </c>
      <c r="Y37" s="55">
        <v>120.7</v>
      </c>
      <c r="Z37" s="55">
        <v>123.4</v>
      </c>
      <c r="AA37" s="55">
        <v>125.2</v>
      </c>
      <c r="AB37" s="55">
        <v>133.9</v>
      </c>
      <c r="AC37" s="55">
        <v>136</v>
      </c>
      <c r="AD37" s="55">
        <v>137.4</v>
      </c>
      <c r="AE37" s="55">
        <v>139.4</v>
      </c>
      <c r="AF37" s="55">
        <v>139</v>
      </c>
      <c r="AG37" s="55">
        <v>139.80000000000001</v>
      </c>
      <c r="AH37" s="55">
        <v>140.80000000000001</v>
      </c>
      <c r="AI37" s="55">
        <v>143.19999999999999</v>
      </c>
      <c r="AJ37" s="55">
        <v>142.30000000000001</v>
      </c>
      <c r="AK37" s="55">
        <v>140.4</v>
      </c>
      <c r="AL37" s="55">
        <v>140.5</v>
      </c>
      <c r="AM37" s="55">
        <v>138.5</v>
      </c>
      <c r="AN37" s="55">
        <v>136.9</v>
      </c>
      <c r="AO37" s="55">
        <v>134.5</v>
      </c>
      <c r="AP37" s="55">
        <v>132.19999999999999</v>
      </c>
      <c r="AQ37" s="55">
        <v>130.5</v>
      </c>
      <c r="AR37" s="55">
        <v>129</v>
      </c>
      <c r="AS37" s="55">
        <v>130.1</v>
      </c>
      <c r="AT37" s="55">
        <v>130.19999999999999</v>
      </c>
      <c r="AU37" s="55">
        <v>129.69999999999999</v>
      </c>
      <c r="AV37" s="55">
        <v>128.6</v>
      </c>
      <c r="AW37" s="55">
        <v>127.3</v>
      </c>
      <c r="AX37" s="55">
        <v>126.5</v>
      </c>
      <c r="AY37" s="55">
        <v>127</v>
      </c>
      <c r="AZ37" s="55">
        <v>127</v>
      </c>
      <c r="BA37" s="55">
        <v>126.6</v>
      </c>
      <c r="BB37" s="55">
        <v>125.7</v>
      </c>
      <c r="BC37" s="55">
        <v>125.3</v>
      </c>
      <c r="BD37" s="55">
        <v>125.2</v>
      </c>
      <c r="BE37" s="55">
        <v>124.3</v>
      </c>
      <c r="BF37" s="55">
        <v>124.1</v>
      </c>
      <c r="BG37" s="55">
        <v>124.2</v>
      </c>
      <c r="BH37" s="55">
        <v>124.2</v>
      </c>
      <c r="BI37" s="55">
        <v>124.3</v>
      </c>
      <c r="BJ37" s="55">
        <v>125.7</v>
      </c>
      <c r="BK37" s="55">
        <v>126</v>
      </c>
      <c r="BL37" s="55">
        <v>125.7</v>
      </c>
      <c r="BM37" s="55">
        <v>125.1</v>
      </c>
      <c r="BN37" s="55">
        <v>124.5</v>
      </c>
      <c r="BO37" s="55">
        <v>125</v>
      </c>
      <c r="BP37" s="55">
        <v>125.4</v>
      </c>
      <c r="BQ37" s="55">
        <v>124.7</v>
      </c>
      <c r="BR37" s="55">
        <v>124.3</v>
      </c>
      <c r="BS37" s="55">
        <v>124.2</v>
      </c>
    </row>
    <row r="38" spans="1:109" s="380" customFormat="1" x14ac:dyDescent="0.35">
      <c r="A38" s="377"/>
      <c r="B38" s="378"/>
      <c r="C38" s="379"/>
      <c r="D38" s="379"/>
      <c r="E38" s="378"/>
      <c r="F38" s="377"/>
    </row>
    <row r="39" spans="1:109" s="380" customFormat="1" x14ac:dyDescent="0.35">
      <c r="A39" s="377" t="s">
        <v>198</v>
      </c>
      <c r="B39" s="378">
        <v>107.7</v>
      </c>
      <c r="C39" s="379">
        <v>104.5</v>
      </c>
      <c r="D39" s="379">
        <v>108.5</v>
      </c>
      <c r="E39" s="378">
        <v>100.4</v>
      </c>
      <c r="F39" s="377">
        <v>100.6</v>
      </c>
      <c r="G39" s="380">
        <v>99.5</v>
      </c>
      <c r="H39" s="380">
        <v>97.7</v>
      </c>
      <c r="I39" s="380">
        <v>98</v>
      </c>
      <c r="J39" s="380">
        <v>93.8</v>
      </c>
      <c r="K39" s="380">
        <v>96.4</v>
      </c>
      <c r="L39" s="380">
        <v>96.6</v>
      </c>
      <c r="M39" s="380">
        <v>96.5</v>
      </c>
      <c r="N39" s="380">
        <v>98.6</v>
      </c>
      <c r="O39" s="380">
        <v>100.4</v>
      </c>
      <c r="P39" s="380">
        <v>97.7</v>
      </c>
      <c r="Q39" s="380">
        <v>98.1</v>
      </c>
      <c r="R39" s="380">
        <v>107.3</v>
      </c>
      <c r="S39" s="380">
        <v>110.6</v>
      </c>
      <c r="T39" s="380">
        <v>110.6</v>
      </c>
      <c r="U39" s="380">
        <v>108.3</v>
      </c>
      <c r="V39" s="380">
        <v>113.9</v>
      </c>
      <c r="W39" s="380">
        <v>122.6</v>
      </c>
      <c r="X39" s="380">
        <v>126.5</v>
      </c>
      <c r="Y39" s="380">
        <v>129.80000000000001</v>
      </c>
      <c r="Z39" s="380">
        <v>131.1</v>
      </c>
      <c r="AA39" s="380">
        <v>131.1</v>
      </c>
      <c r="AB39" s="380">
        <v>130.5</v>
      </c>
      <c r="AC39" s="380">
        <v>131.19999999999999</v>
      </c>
      <c r="AD39" s="380">
        <v>133.9</v>
      </c>
      <c r="AE39" s="380">
        <v>126.4</v>
      </c>
      <c r="AF39" s="380">
        <v>125.6</v>
      </c>
      <c r="AG39" s="380">
        <v>123.9</v>
      </c>
      <c r="AH39" s="380">
        <v>117.7</v>
      </c>
      <c r="AI39" s="380">
        <v>112.3</v>
      </c>
      <c r="AJ39" s="380">
        <v>120.4</v>
      </c>
      <c r="AK39" s="380">
        <v>115.3</v>
      </c>
      <c r="AL39" s="380">
        <v>114.7</v>
      </c>
      <c r="AM39" s="380">
        <v>113.2</v>
      </c>
      <c r="AN39" s="380">
        <v>112.1</v>
      </c>
      <c r="AO39" s="380">
        <v>110.5</v>
      </c>
      <c r="AP39" s="380">
        <v>111.8</v>
      </c>
      <c r="AQ39" s="380">
        <v>111.8</v>
      </c>
      <c r="AR39" s="380">
        <v>107.8</v>
      </c>
      <c r="AS39" s="380">
        <v>101.6</v>
      </c>
      <c r="AT39" s="380">
        <v>102.7</v>
      </c>
      <c r="AU39" s="380">
        <v>100.9</v>
      </c>
      <c r="AV39" s="380">
        <v>97.4</v>
      </c>
      <c r="AW39" s="380">
        <v>100.9</v>
      </c>
      <c r="AX39" s="380">
        <v>101.1</v>
      </c>
      <c r="AY39" s="380">
        <v>97.3</v>
      </c>
      <c r="AZ39" s="380">
        <v>95.5</v>
      </c>
      <c r="BA39" s="380">
        <v>93.2</v>
      </c>
      <c r="BB39" s="380">
        <v>92.7</v>
      </c>
      <c r="BC39" s="380">
        <v>90.8</v>
      </c>
      <c r="BD39" s="380">
        <v>86</v>
      </c>
      <c r="BE39" s="380">
        <v>90.5</v>
      </c>
      <c r="BF39" s="380">
        <v>92.6</v>
      </c>
      <c r="BG39" s="380">
        <v>98.9</v>
      </c>
      <c r="BH39" s="380">
        <v>101.3</v>
      </c>
      <c r="BI39" s="380">
        <v>100.2</v>
      </c>
      <c r="BJ39" s="380">
        <v>98.5</v>
      </c>
      <c r="BK39" s="380">
        <v>99.4</v>
      </c>
      <c r="BL39" s="380">
        <v>97.7</v>
      </c>
      <c r="BM39" s="380">
        <v>96.6</v>
      </c>
      <c r="BN39" s="380">
        <v>92.7</v>
      </c>
      <c r="BO39" s="380">
        <v>93.2</v>
      </c>
      <c r="BP39" s="380">
        <v>90.1</v>
      </c>
      <c r="BQ39" s="380">
        <v>90</v>
      </c>
      <c r="BR39" s="380">
        <v>88.1</v>
      </c>
      <c r="BS39" s="380">
        <v>89.2</v>
      </c>
    </row>
    <row r="40" spans="1:109" s="380" customFormat="1" x14ac:dyDescent="0.35">
      <c r="A40" s="377" t="s">
        <v>150</v>
      </c>
      <c r="B40" s="378">
        <v>98.8</v>
      </c>
      <c r="C40" s="379">
        <v>99.5</v>
      </c>
      <c r="D40" s="379">
        <v>103.8</v>
      </c>
      <c r="E40" s="378">
        <v>101.5</v>
      </c>
      <c r="F40" s="377">
        <v>100.2</v>
      </c>
      <c r="G40" s="380">
        <v>99.2</v>
      </c>
      <c r="H40" s="380">
        <v>106.2</v>
      </c>
      <c r="I40" s="380">
        <v>101</v>
      </c>
      <c r="J40" s="380">
        <v>98.9</v>
      </c>
      <c r="K40" s="380">
        <v>96.2</v>
      </c>
      <c r="L40" s="380">
        <v>97.9</v>
      </c>
      <c r="M40" s="380">
        <v>96.8</v>
      </c>
      <c r="N40" s="380">
        <v>99.6</v>
      </c>
      <c r="O40" s="380">
        <v>101.6</v>
      </c>
      <c r="P40" s="380">
        <v>98.2</v>
      </c>
      <c r="Q40" s="380">
        <v>95.9</v>
      </c>
      <c r="R40" s="380">
        <v>101.2</v>
      </c>
      <c r="S40" s="380">
        <v>103.7</v>
      </c>
      <c r="T40" s="380">
        <v>104.9</v>
      </c>
      <c r="U40" s="380">
        <v>99.6</v>
      </c>
      <c r="V40" s="380">
        <v>102.2</v>
      </c>
      <c r="W40" s="380">
        <v>108.6</v>
      </c>
      <c r="X40" s="380">
        <v>110.6</v>
      </c>
      <c r="Y40" s="380">
        <v>110.6</v>
      </c>
      <c r="Z40" s="380">
        <v>112.9</v>
      </c>
      <c r="AA40" s="380">
        <v>117.8</v>
      </c>
      <c r="AB40" s="380">
        <v>116.5</v>
      </c>
      <c r="AC40" s="380">
        <v>113.7</v>
      </c>
      <c r="AD40" s="380">
        <v>118.4</v>
      </c>
      <c r="AE40" s="380">
        <v>120.3</v>
      </c>
      <c r="AF40" s="380">
        <v>119.5</v>
      </c>
      <c r="AG40" s="380">
        <v>114.1</v>
      </c>
      <c r="AH40" s="380">
        <v>109.5</v>
      </c>
      <c r="AI40" s="380">
        <v>107.7</v>
      </c>
      <c r="AJ40" s="380">
        <v>107.2</v>
      </c>
      <c r="AK40" s="380">
        <v>104.2</v>
      </c>
      <c r="AL40" s="380">
        <v>104.9</v>
      </c>
      <c r="AM40" s="380">
        <v>106.7</v>
      </c>
      <c r="AN40" s="380">
        <v>102.9</v>
      </c>
      <c r="AO40" s="380">
        <v>103.3</v>
      </c>
      <c r="AP40" s="380">
        <v>100.5</v>
      </c>
      <c r="AQ40" s="380">
        <v>103.2</v>
      </c>
      <c r="AR40" s="380">
        <v>110</v>
      </c>
      <c r="AS40" s="380">
        <v>105.4</v>
      </c>
      <c r="AT40" s="380">
        <v>105.3</v>
      </c>
      <c r="AU40" s="380">
        <v>102</v>
      </c>
      <c r="AV40" s="380">
        <v>103.9</v>
      </c>
      <c r="AW40" s="380">
        <v>101.9</v>
      </c>
      <c r="AX40" s="380">
        <v>100.1</v>
      </c>
      <c r="AY40" s="380">
        <v>98</v>
      </c>
      <c r="AZ40" s="380">
        <v>112.6</v>
      </c>
      <c r="BA40" s="380">
        <v>101.1</v>
      </c>
      <c r="BB40" s="380">
        <v>102</v>
      </c>
      <c r="BC40" s="380">
        <v>105</v>
      </c>
      <c r="BD40" s="380">
        <v>98.8</v>
      </c>
      <c r="BE40" s="380">
        <v>101.2</v>
      </c>
      <c r="BF40" s="380">
        <v>91.2</v>
      </c>
      <c r="BG40" s="380">
        <v>96.9</v>
      </c>
      <c r="BH40" s="380">
        <v>103.4</v>
      </c>
      <c r="BI40" s="380">
        <v>104.5</v>
      </c>
      <c r="BJ40" s="380">
        <v>100.9</v>
      </c>
      <c r="BK40" s="380">
        <v>100.8</v>
      </c>
      <c r="BL40" s="380">
        <v>99.4</v>
      </c>
      <c r="BM40" s="380">
        <v>99</v>
      </c>
      <c r="BN40" s="380">
        <v>103.3</v>
      </c>
      <c r="BO40" s="380">
        <v>102.8</v>
      </c>
      <c r="BP40" s="380">
        <v>103.8</v>
      </c>
      <c r="BQ40" s="380">
        <v>100.2</v>
      </c>
      <c r="BR40" s="380">
        <v>95.7</v>
      </c>
      <c r="BS40" s="380">
        <v>98.6</v>
      </c>
    </row>
    <row r="41" spans="1:109" x14ac:dyDescent="0.35">
      <c r="A41" s="39"/>
      <c r="B41" s="48"/>
      <c r="C41" s="50"/>
      <c r="D41" s="50"/>
      <c r="E41" s="48"/>
      <c r="F41" s="39"/>
    </row>
    <row r="42" spans="1:109" x14ac:dyDescent="0.35">
      <c r="A42" s="39"/>
      <c r="B42" s="48"/>
      <c r="C42" s="50"/>
      <c r="D42" s="50"/>
      <c r="E42" s="48"/>
      <c r="F42" s="39"/>
    </row>
    <row r="43" spans="1:109" x14ac:dyDescent="0.35">
      <c r="A43" s="39"/>
      <c r="B43" s="48"/>
      <c r="C43" s="50"/>
      <c r="D43" s="50"/>
      <c r="E43" s="48"/>
      <c r="F43" s="39"/>
    </row>
    <row r="44" spans="1:109" x14ac:dyDescent="0.35">
      <c r="A44" s="39"/>
      <c r="B44" s="48"/>
      <c r="C44" s="50"/>
      <c r="D44" s="50"/>
      <c r="E44" s="48"/>
      <c r="F44" s="39"/>
    </row>
    <row r="45" spans="1:109" x14ac:dyDescent="0.35">
      <c r="A45" s="39"/>
      <c r="B45" s="48"/>
      <c r="C45" s="50"/>
      <c r="D45" s="50"/>
      <c r="E45" s="48"/>
      <c r="F45" s="39"/>
    </row>
    <row r="46" spans="1:109" x14ac:dyDescent="0.35">
      <c r="D46" s="50"/>
      <c r="E46" s="48"/>
      <c r="F46" s="39"/>
    </row>
    <row r="47" spans="1:109" ht="16.8" x14ac:dyDescent="0.4">
      <c r="A47" s="400" t="s">
        <v>201</v>
      </c>
      <c r="B47" s="556" t="s">
        <v>208</v>
      </c>
      <c r="C47" s="400"/>
      <c r="D47" s="400"/>
      <c r="E47" s="400"/>
      <c r="F47" s="400"/>
      <c r="G47" s="400"/>
      <c r="H47" s="400"/>
      <c r="I47" s="400"/>
      <c r="J47" s="400"/>
      <c r="K47" s="400"/>
      <c r="L47" s="400"/>
      <c r="M47" s="400"/>
      <c r="N47" s="400"/>
      <c r="O47" s="400"/>
      <c r="P47" s="400"/>
      <c r="Q47" s="400"/>
      <c r="R47" s="400"/>
      <c r="S47" s="400"/>
    </row>
    <row r="48" spans="1:109" x14ac:dyDescent="0.35">
      <c r="A48" s="39"/>
      <c r="B48" s="48"/>
      <c r="C48" s="50"/>
      <c r="D48" s="50"/>
      <c r="E48" s="48"/>
      <c r="F48" s="39"/>
    </row>
    <row r="49" spans="1:6" x14ac:dyDescent="0.35">
      <c r="A49" s="39"/>
      <c r="B49" s="48"/>
      <c r="C49" s="50"/>
      <c r="D49" s="50"/>
      <c r="E49" s="48"/>
      <c r="F49" s="39"/>
    </row>
    <row r="50" spans="1:6" x14ac:dyDescent="0.35">
      <c r="A50" s="39"/>
      <c r="B50" s="48"/>
      <c r="C50" s="50"/>
      <c r="D50" s="50"/>
      <c r="E50" s="48"/>
      <c r="F50" s="39"/>
    </row>
    <row r="51" spans="1:6" x14ac:dyDescent="0.35">
      <c r="A51" s="39"/>
      <c r="B51" s="48"/>
      <c r="C51" s="50"/>
      <c r="D51" s="50"/>
      <c r="E51" s="48"/>
      <c r="F51" s="39"/>
    </row>
    <row r="52" spans="1:6" x14ac:dyDescent="0.35">
      <c r="A52" s="39"/>
      <c r="B52" s="48"/>
      <c r="C52" s="50"/>
      <c r="D52" s="50"/>
      <c r="E52" s="48"/>
      <c r="F52" s="39"/>
    </row>
    <row r="53" spans="1:6" x14ac:dyDescent="0.35">
      <c r="A53" s="56"/>
      <c r="B53" s="56"/>
      <c r="C53" s="56"/>
      <c r="D53" s="56"/>
      <c r="E53" s="56"/>
      <c r="F53" s="56"/>
    </row>
    <row r="54" spans="1:6" x14ac:dyDescent="0.35">
      <c r="A54" s="56"/>
      <c r="B54" s="56"/>
      <c r="C54" s="56"/>
      <c r="D54" s="56"/>
      <c r="E54" s="56"/>
      <c r="F54" s="56"/>
    </row>
    <row r="55" spans="1:6" x14ac:dyDescent="0.35">
      <c r="A55" s="56"/>
      <c r="B55" s="56"/>
      <c r="C55" s="56"/>
      <c r="D55" s="56"/>
      <c r="E55" s="56"/>
      <c r="F55" s="56"/>
    </row>
    <row r="56" spans="1:6" x14ac:dyDescent="0.35">
      <c r="A56" s="56"/>
      <c r="B56" s="56"/>
      <c r="C56" s="56"/>
      <c r="D56" s="56"/>
      <c r="E56" s="56"/>
      <c r="F56" s="56"/>
    </row>
    <row r="57" spans="1:6" x14ac:dyDescent="0.35">
      <c r="A57" s="56"/>
      <c r="B57" s="56"/>
      <c r="C57" s="56"/>
      <c r="D57" s="56"/>
      <c r="E57" s="56"/>
      <c r="F57" s="56"/>
    </row>
    <row r="58" spans="1:6" x14ac:dyDescent="0.35">
      <c r="A58" s="56"/>
      <c r="B58" s="56"/>
      <c r="C58" s="56"/>
      <c r="D58" s="56"/>
      <c r="E58" s="56"/>
      <c r="F58" s="56"/>
    </row>
    <row r="59" spans="1:6" x14ac:dyDescent="0.35">
      <c r="A59" s="56"/>
      <c r="B59" s="56"/>
      <c r="C59" s="56"/>
      <c r="D59" s="56"/>
      <c r="E59" s="56"/>
      <c r="F59" s="56"/>
    </row>
    <row r="60" spans="1:6" x14ac:dyDescent="0.35">
      <c r="A60" s="56"/>
      <c r="B60" s="56"/>
      <c r="C60" s="56"/>
      <c r="D60" s="56"/>
      <c r="E60" s="56"/>
      <c r="F60" s="56"/>
    </row>
    <row r="61" spans="1:6" x14ac:dyDescent="0.35">
      <c r="A61" s="56"/>
      <c r="B61" s="56"/>
      <c r="C61" s="56"/>
      <c r="D61" s="56"/>
      <c r="E61" s="56"/>
      <c r="F61" s="56"/>
    </row>
    <row r="62" spans="1:6" x14ac:dyDescent="0.35">
      <c r="A62" s="56"/>
      <c r="B62" s="56"/>
      <c r="C62" s="56"/>
      <c r="D62" s="56"/>
      <c r="E62" s="56"/>
      <c r="F62" s="56"/>
    </row>
    <row r="63" spans="1:6" x14ac:dyDescent="0.35">
      <c r="A63" s="56"/>
      <c r="B63" s="56"/>
      <c r="C63" s="56"/>
      <c r="D63" s="56"/>
      <c r="E63" s="56"/>
      <c r="F63" s="56"/>
    </row>
    <row r="64" spans="1:6" x14ac:dyDescent="0.35">
      <c r="A64" s="56"/>
      <c r="B64" s="56"/>
      <c r="C64" s="56"/>
      <c r="D64" s="56"/>
      <c r="E64" s="56"/>
      <c r="F64" s="56"/>
    </row>
    <row r="65" spans="1:6" x14ac:dyDescent="0.35">
      <c r="A65" s="56"/>
      <c r="B65" s="56"/>
      <c r="C65" s="56"/>
      <c r="D65" s="56"/>
      <c r="E65" s="56"/>
      <c r="F65" s="56"/>
    </row>
    <row r="66" spans="1:6" x14ac:dyDescent="0.35">
      <c r="A66" s="56"/>
      <c r="B66" s="56"/>
      <c r="C66" s="56"/>
      <c r="D66" s="56"/>
      <c r="E66" s="56"/>
      <c r="F66" s="56"/>
    </row>
    <row r="67" spans="1:6" x14ac:dyDescent="0.35">
      <c r="A67" s="56"/>
      <c r="B67" s="56"/>
      <c r="C67" s="56"/>
      <c r="D67" s="56"/>
      <c r="E67" s="56"/>
      <c r="F67" s="56"/>
    </row>
  </sheetData>
  <mergeCells count="6">
    <mergeCell ref="BJ29:BS29"/>
    <mergeCell ref="N29:Y29"/>
    <mergeCell ref="Z29:AK29"/>
    <mergeCell ref="B29:M29"/>
    <mergeCell ref="AL29:AW29"/>
    <mergeCell ref="AX29:BI29"/>
  </mergeCells>
  <phoneticPr fontId="0" type="noConversion"/>
  <pageMargins left="0.78740157499999996" right="0.78740157499999996" top="0.984251969" bottom="0.984251969" header="0.5" footer="0.5"/>
  <pageSetup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CC99"/>
    <pageSetUpPr fitToPage="1"/>
  </sheetPr>
  <dimension ref="B1:AI98"/>
  <sheetViews>
    <sheetView showGridLines="0" topLeftCell="A58" zoomScale="90" zoomScaleNormal="90" workbookViewId="0">
      <selection activeCell="D109" sqref="D109"/>
    </sheetView>
  </sheetViews>
  <sheetFormatPr baseColWidth="10" defaultColWidth="11.44140625" defaultRowHeight="14.4" x14ac:dyDescent="0.35"/>
  <cols>
    <col min="1" max="1" width="2.88671875" style="3" customWidth="1"/>
    <col min="2" max="2" width="61.33203125" style="3" customWidth="1"/>
    <col min="3" max="3" width="7.6640625" style="3" customWidth="1"/>
    <col min="4" max="4" width="8.44140625" style="3" customWidth="1"/>
    <col min="5" max="12" width="7.6640625" style="3" customWidth="1"/>
    <col min="13" max="13" width="9.33203125" style="3" customWidth="1"/>
    <col min="14" max="16" width="7.6640625" style="3" customWidth="1"/>
    <col min="17" max="29" width="8.33203125" style="3" customWidth="1"/>
    <col min="30" max="16384" width="11.44140625" style="3"/>
  </cols>
  <sheetData>
    <row r="1" spans="2:15" x14ac:dyDescent="0.35">
      <c r="B1" s="237"/>
    </row>
    <row r="2" spans="2:15" ht="16.2" x14ac:dyDescent="0.35">
      <c r="B2" s="238" t="s">
        <v>137</v>
      </c>
    </row>
    <row r="3" spans="2:15" ht="16.2" x14ac:dyDescent="0.35">
      <c r="B3" s="238" t="s">
        <v>136</v>
      </c>
    </row>
    <row r="4" spans="2:15" x14ac:dyDescent="0.35">
      <c r="B4" s="1"/>
      <c r="C4" s="1"/>
      <c r="D4" s="1"/>
      <c r="E4" s="1"/>
      <c r="F4" s="1"/>
      <c r="G4" s="1"/>
      <c r="H4" s="1"/>
      <c r="I4" s="1"/>
      <c r="J4" s="1"/>
      <c r="K4" s="1"/>
      <c r="L4" s="1"/>
      <c r="M4" s="1"/>
      <c r="N4" s="1"/>
      <c r="O4" s="1"/>
    </row>
    <row r="5" spans="2:15" x14ac:dyDescent="0.35">
      <c r="B5" s="1"/>
      <c r="C5" s="1"/>
      <c r="D5" s="1"/>
      <c r="E5" s="1"/>
      <c r="F5" s="1"/>
      <c r="G5" s="1"/>
      <c r="H5" s="1"/>
      <c r="I5" s="1"/>
      <c r="J5" s="1"/>
      <c r="K5" s="1"/>
      <c r="L5" s="1"/>
      <c r="M5" s="1"/>
      <c r="N5" s="1"/>
      <c r="O5" s="1"/>
    </row>
    <row r="6" spans="2:15" x14ac:dyDescent="0.35">
      <c r="B6" s="1"/>
      <c r="C6" s="1"/>
      <c r="D6" s="1"/>
      <c r="E6" s="1"/>
      <c r="F6" s="1"/>
      <c r="G6" s="1"/>
      <c r="H6" s="1"/>
      <c r="I6" s="1"/>
      <c r="J6" s="1"/>
      <c r="K6" s="1"/>
      <c r="L6" s="1"/>
      <c r="M6" s="1"/>
      <c r="N6" s="1"/>
      <c r="O6" s="1"/>
    </row>
    <row r="7" spans="2:15" x14ac:dyDescent="0.35">
      <c r="B7" s="1"/>
      <c r="C7" s="1"/>
      <c r="D7" s="1"/>
      <c r="E7" s="1"/>
      <c r="F7" s="1"/>
      <c r="G7" s="1"/>
      <c r="H7" s="1"/>
      <c r="I7" s="1"/>
      <c r="J7" s="1"/>
      <c r="K7" s="1"/>
      <c r="L7" s="1"/>
      <c r="M7" s="1"/>
      <c r="N7" s="1"/>
      <c r="O7" s="1"/>
    </row>
    <row r="8" spans="2:15" x14ac:dyDescent="0.35">
      <c r="B8" s="1"/>
      <c r="C8" s="1"/>
      <c r="D8" s="1"/>
      <c r="E8" s="1"/>
      <c r="F8" s="1"/>
      <c r="G8" s="1"/>
      <c r="H8" s="1"/>
      <c r="I8" s="1"/>
      <c r="J8" s="1"/>
      <c r="K8" s="1"/>
      <c r="L8" s="1"/>
      <c r="M8" s="1"/>
      <c r="N8" s="1"/>
      <c r="O8" s="1"/>
    </row>
    <row r="9" spans="2:15" x14ac:dyDescent="0.35">
      <c r="B9" s="1"/>
      <c r="C9" s="1"/>
      <c r="D9" s="1"/>
      <c r="E9" s="1"/>
      <c r="F9" s="1"/>
      <c r="G9" s="1"/>
      <c r="H9" s="1"/>
      <c r="I9" s="1"/>
      <c r="J9" s="1"/>
      <c r="K9" s="1"/>
      <c r="L9" s="1"/>
      <c r="M9" s="1"/>
      <c r="N9" s="1"/>
      <c r="O9" s="1"/>
    </row>
    <row r="10" spans="2:15" x14ac:dyDescent="0.35">
      <c r="B10" s="1"/>
      <c r="C10" s="1"/>
      <c r="D10" s="1"/>
      <c r="E10" s="1"/>
      <c r="F10" s="1"/>
      <c r="G10" s="1"/>
      <c r="H10" s="1"/>
      <c r="I10" s="1"/>
      <c r="J10" s="1"/>
      <c r="K10" s="1"/>
      <c r="L10" s="1"/>
      <c r="M10" s="1"/>
      <c r="N10" s="1"/>
      <c r="O10" s="1"/>
    </row>
    <row r="11" spans="2:15" x14ac:dyDescent="0.35">
      <c r="B11" s="1"/>
      <c r="C11" s="1"/>
      <c r="D11" s="1"/>
      <c r="E11" s="1"/>
      <c r="F11" s="1"/>
      <c r="G11" s="1"/>
      <c r="H11" s="1"/>
      <c r="I11" s="1"/>
      <c r="J11" s="1"/>
      <c r="K11" s="1"/>
      <c r="L11" s="1"/>
      <c r="M11" s="1"/>
      <c r="N11" s="1"/>
      <c r="O11" s="1"/>
    </row>
    <row r="12" spans="2:15" x14ac:dyDescent="0.35">
      <c r="B12" s="1"/>
      <c r="C12" s="1"/>
      <c r="D12" s="1"/>
      <c r="E12" s="1"/>
      <c r="F12" s="1"/>
      <c r="G12" s="1"/>
      <c r="H12" s="1"/>
      <c r="I12" s="1"/>
      <c r="J12" s="1"/>
      <c r="K12" s="1"/>
      <c r="L12" s="1"/>
      <c r="M12" s="1"/>
      <c r="N12" s="1"/>
      <c r="O12" s="1"/>
    </row>
    <row r="13" spans="2:15" x14ac:dyDescent="0.35">
      <c r="B13" s="1"/>
      <c r="C13" s="1"/>
      <c r="D13" s="1"/>
      <c r="E13" s="1"/>
      <c r="F13" s="1"/>
      <c r="G13" s="1"/>
      <c r="H13" s="1"/>
      <c r="I13" s="1"/>
      <c r="J13" s="1"/>
      <c r="K13" s="1"/>
      <c r="L13" s="1"/>
      <c r="M13" s="1"/>
      <c r="N13" s="1"/>
      <c r="O13" s="1"/>
    </row>
    <row r="14" spans="2:15" x14ac:dyDescent="0.35">
      <c r="B14" s="1"/>
      <c r="C14" s="1"/>
      <c r="D14" s="1"/>
      <c r="E14" s="1"/>
      <c r="F14" s="1"/>
      <c r="G14" s="1"/>
      <c r="H14" s="1"/>
      <c r="I14" s="1"/>
      <c r="J14" s="1"/>
      <c r="K14" s="1"/>
      <c r="L14" s="1"/>
      <c r="M14" s="1"/>
      <c r="N14" s="1"/>
      <c r="O14" s="1"/>
    </row>
    <row r="15" spans="2:15" x14ac:dyDescent="0.35">
      <c r="B15" s="1"/>
      <c r="C15" s="1"/>
      <c r="D15" s="1"/>
      <c r="E15" s="1"/>
      <c r="F15" s="1"/>
      <c r="G15" s="1"/>
      <c r="H15" s="1"/>
      <c r="I15" s="1"/>
      <c r="J15" s="1"/>
      <c r="K15" s="1"/>
      <c r="L15" s="1"/>
      <c r="M15" s="1"/>
      <c r="N15" s="1"/>
      <c r="O15" s="1"/>
    </row>
    <row r="16" spans="2:15" x14ac:dyDescent="0.35">
      <c r="B16" s="1"/>
      <c r="C16" s="1"/>
      <c r="D16" s="1"/>
      <c r="E16" s="1"/>
      <c r="F16" s="1"/>
      <c r="G16" s="1"/>
      <c r="H16" s="1"/>
      <c r="I16" s="1"/>
      <c r="J16" s="1"/>
      <c r="K16" s="1"/>
      <c r="L16" s="1"/>
      <c r="M16" s="1"/>
      <c r="N16" s="1"/>
      <c r="O16" s="1"/>
    </row>
    <row r="17" spans="2:21" x14ac:dyDescent="0.35">
      <c r="B17" s="1"/>
      <c r="C17" s="1"/>
      <c r="D17" s="1"/>
      <c r="E17" s="1"/>
      <c r="F17" s="1"/>
      <c r="G17" s="1"/>
      <c r="H17" s="1"/>
      <c r="I17" s="1"/>
      <c r="J17" s="1"/>
      <c r="K17" s="1"/>
      <c r="L17" s="1"/>
      <c r="M17" s="1"/>
      <c r="N17" s="1"/>
      <c r="O17" s="1"/>
    </row>
    <row r="18" spans="2:21" x14ac:dyDescent="0.35">
      <c r="B18" s="1"/>
      <c r="C18" s="1"/>
      <c r="D18" s="1"/>
      <c r="E18" s="1"/>
      <c r="F18" s="1"/>
      <c r="G18" s="1"/>
      <c r="H18" s="1"/>
      <c r="I18" s="1"/>
      <c r="J18" s="1"/>
      <c r="K18" s="1"/>
      <c r="L18" s="1"/>
      <c r="M18" s="1"/>
      <c r="N18" s="1"/>
      <c r="O18" s="1"/>
    </row>
    <row r="19" spans="2:21" x14ac:dyDescent="0.35">
      <c r="B19" s="1"/>
      <c r="C19" s="1"/>
      <c r="D19" s="1"/>
      <c r="E19" s="1"/>
      <c r="F19" s="1"/>
      <c r="G19" s="1"/>
      <c r="H19" s="1"/>
      <c r="I19" s="1"/>
      <c r="J19" s="1"/>
      <c r="K19" s="1"/>
      <c r="L19" s="1"/>
      <c r="M19" s="1"/>
      <c r="N19" s="1"/>
      <c r="O19" s="1"/>
    </row>
    <row r="20" spans="2:21" x14ac:dyDescent="0.35">
      <c r="B20" s="1"/>
      <c r="C20" s="1"/>
      <c r="D20" s="1"/>
      <c r="E20" s="1"/>
      <c r="F20" s="1"/>
      <c r="G20" s="1"/>
      <c r="H20" s="1"/>
      <c r="I20" s="1"/>
      <c r="J20" s="1"/>
      <c r="K20" s="1"/>
      <c r="L20" s="1"/>
      <c r="M20" s="1"/>
      <c r="N20" s="1"/>
      <c r="O20" s="1"/>
    </row>
    <row r="21" spans="2:21" ht="15" x14ac:dyDescent="0.35">
      <c r="B21" s="1"/>
      <c r="C21" s="1"/>
      <c r="D21" s="1"/>
      <c r="E21" s="1"/>
      <c r="F21" s="1"/>
      <c r="G21" s="1"/>
      <c r="H21" s="1"/>
      <c r="I21" s="1"/>
      <c r="J21" s="1"/>
      <c r="K21" s="1"/>
      <c r="L21" s="1"/>
      <c r="M21" s="1"/>
      <c r="N21" s="1"/>
      <c r="O21" s="1"/>
      <c r="T21" s="239"/>
    </row>
    <row r="22" spans="2:21" ht="15" x14ac:dyDescent="0.35">
      <c r="B22" s="1"/>
      <c r="C22" s="1"/>
      <c r="D22" s="1"/>
      <c r="E22" s="1"/>
      <c r="F22" s="1"/>
      <c r="G22" s="1"/>
      <c r="H22" s="1"/>
      <c r="I22" s="1"/>
      <c r="J22" s="1"/>
      <c r="K22" s="1"/>
      <c r="L22" s="1"/>
      <c r="M22" s="1"/>
      <c r="N22" s="1"/>
      <c r="O22" s="1"/>
      <c r="T22" s="239"/>
    </row>
    <row r="23" spans="2:21" x14ac:dyDescent="0.35">
      <c r="B23" s="1"/>
      <c r="C23" s="1"/>
      <c r="D23" s="1"/>
      <c r="E23" s="1"/>
      <c r="F23" s="1"/>
      <c r="G23" s="1"/>
      <c r="H23" s="1"/>
      <c r="I23" s="1"/>
      <c r="J23" s="1"/>
      <c r="K23" s="1"/>
      <c r="L23" s="1"/>
      <c r="M23" s="1"/>
      <c r="N23" s="1"/>
      <c r="O23" s="1"/>
    </row>
    <row r="24" spans="2:21" x14ac:dyDescent="0.35">
      <c r="B24" s="1"/>
      <c r="C24" s="1"/>
      <c r="D24" s="1"/>
      <c r="E24" s="1"/>
      <c r="F24" s="1"/>
      <c r="G24" s="1"/>
      <c r="H24" s="1"/>
      <c r="I24" s="1"/>
      <c r="J24" s="1"/>
      <c r="K24" s="1"/>
      <c r="L24" s="1"/>
      <c r="M24" s="1"/>
      <c r="N24" s="1"/>
      <c r="O24" s="1"/>
    </row>
    <row r="25" spans="2:21" x14ac:dyDescent="0.35">
      <c r="B25" s="1"/>
      <c r="C25" s="1"/>
      <c r="D25" s="1"/>
      <c r="E25" s="1"/>
      <c r="F25" s="1"/>
      <c r="G25" s="1"/>
      <c r="H25" s="1"/>
      <c r="I25" s="1"/>
      <c r="J25" s="1"/>
      <c r="K25" s="1"/>
      <c r="L25" s="1"/>
      <c r="M25" s="1"/>
      <c r="N25" s="1"/>
      <c r="O25" s="1"/>
    </row>
    <row r="26" spans="2:21" x14ac:dyDescent="0.35">
      <c r="B26" s="1"/>
      <c r="C26" s="1"/>
      <c r="D26" s="1"/>
      <c r="E26" s="1"/>
      <c r="F26" s="1"/>
      <c r="G26" s="1"/>
      <c r="H26" s="1"/>
      <c r="I26" s="1"/>
      <c r="J26" s="1"/>
      <c r="K26" s="1"/>
      <c r="L26" s="1"/>
      <c r="M26" s="1"/>
      <c r="N26" s="1"/>
      <c r="O26" s="1"/>
    </row>
    <row r="27" spans="2:21" ht="15" x14ac:dyDescent="0.35">
      <c r="B27" s="14" t="s">
        <v>147</v>
      </c>
      <c r="C27" s="240"/>
      <c r="D27" s="240"/>
      <c r="E27" s="240"/>
      <c r="F27" s="240"/>
      <c r="G27" s="240"/>
      <c r="H27" s="240"/>
      <c r="I27" s="240"/>
      <c r="J27" s="240"/>
      <c r="K27" s="240"/>
      <c r="L27" s="1"/>
      <c r="M27" s="1"/>
      <c r="N27" s="1"/>
    </row>
    <row r="28" spans="2:21" ht="15" x14ac:dyDescent="0.35">
      <c r="B28" s="14" t="s">
        <v>164</v>
      </c>
      <c r="C28" s="142"/>
      <c r="D28" s="142"/>
      <c r="E28" s="142"/>
      <c r="F28" s="142"/>
      <c r="G28" s="142"/>
      <c r="H28" s="142"/>
      <c r="I28" s="142"/>
      <c r="J28" s="142"/>
      <c r="K28" s="142"/>
    </row>
    <row r="29" spans="2:21" ht="15" x14ac:dyDescent="0.35">
      <c r="B29" s="301" t="s">
        <v>165</v>
      </c>
      <c r="C29" s="574" t="s">
        <v>166</v>
      </c>
      <c r="D29" s="573"/>
      <c r="E29" s="572" t="s">
        <v>163</v>
      </c>
      <c r="F29" s="572"/>
      <c r="G29" s="572"/>
      <c r="H29" s="572"/>
      <c r="I29" s="573"/>
      <c r="J29" s="241"/>
      <c r="K29" s="241"/>
      <c r="L29" s="241"/>
      <c r="M29" s="242"/>
      <c r="N29" s="241"/>
      <c r="Q29" s="4"/>
    </row>
    <row r="30" spans="2:21" ht="15" x14ac:dyDescent="0.35">
      <c r="B30" s="14"/>
      <c r="C30" s="229">
        <v>2020</v>
      </c>
      <c r="D30" s="230">
        <v>2021</v>
      </c>
      <c r="E30" s="231">
        <v>2022</v>
      </c>
      <c r="F30" s="231">
        <v>2023</v>
      </c>
      <c r="G30" s="231">
        <v>2024</v>
      </c>
      <c r="H30" s="231">
        <v>2025</v>
      </c>
      <c r="I30" s="232">
        <v>2026</v>
      </c>
      <c r="J30" s="241"/>
      <c r="K30" s="241"/>
      <c r="L30" s="241"/>
      <c r="M30" s="1"/>
      <c r="N30" s="224"/>
      <c r="O30" s="224"/>
      <c r="P30" s="224"/>
      <c r="Q30" s="224"/>
      <c r="R30" s="243"/>
      <c r="S30" s="243"/>
      <c r="T30" s="243"/>
      <c r="U30" s="244"/>
    </row>
    <row r="31" spans="2:21" s="92" customFormat="1" ht="15" x14ac:dyDescent="0.35">
      <c r="B31" s="226" t="s">
        <v>167</v>
      </c>
      <c r="C31" s="245">
        <v>44.62</v>
      </c>
      <c r="D31" s="246">
        <v>72.307000000000002</v>
      </c>
      <c r="E31" s="247">
        <v>63.847000000000001</v>
      </c>
      <c r="F31" s="227">
        <v>65.361000000000004</v>
      </c>
      <c r="G31" s="227"/>
      <c r="H31" s="227"/>
      <c r="I31" s="248"/>
      <c r="J31" s="249"/>
      <c r="K31" s="249"/>
      <c r="L31" s="249"/>
      <c r="N31" s="90"/>
      <c r="O31" s="228"/>
      <c r="P31" s="90"/>
      <c r="Q31" s="90"/>
      <c r="R31" s="90"/>
      <c r="S31" s="250"/>
      <c r="T31" s="90"/>
      <c r="U31" s="251"/>
    </row>
    <row r="32" spans="2:21" ht="15" x14ac:dyDescent="0.35">
      <c r="B32" s="233" t="s">
        <v>174</v>
      </c>
      <c r="C32" s="252">
        <v>24.047129186602874</v>
      </c>
      <c r="D32" s="253">
        <v>34.287610619469028</v>
      </c>
      <c r="E32" s="254">
        <v>33.125690021231421</v>
      </c>
      <c r="F32" s="234">
        <v>35.369014084507043</v>
      </c>
      <c r="G32" s="234"/>
      <c r="H32" s="234"/>
      <c r="I32" s="255"/>
      <c r="J32" s="241"/>
      <c r="K32" s="241"/>
      <c r="L32" s="241"/>
      <c r="N32" s="243"/>
      <c r="O32" s="225"/>
      <c r="P32" s="243"/>
      <c r="Q32" s="243"/>
      <c r="R32" s="243"/>
      <c r="S32" s="256"/>
      <c r="T32" s="243"/>
      <c r="U32" s="244"/>
    </row>
    <row r="33" spans="2:35" ht="15" x14ac:dyDescent="0.35">
      <c r="B33" s="233" t="s">
        <v>175</v>
      </c>
      <c r="C33" s="252">
        <v>39.305741626794259</v>
      </c>
      <c r="D33" s="253">
        <v>44.447123893805312</v>
      </c>
      <c r="E33" s="257">
        <v>51.845859872611463</v>
      </c>
      <c r="F33" s="234">
        <v>52.548826291079813</v>
      </c>
      <c r="G33" s="234"/>
      <c r="H33" s="234"/>
      <c r="I33" s="253"/>
      <c r="J33" s="241"/>
      <c r="K33" s="241"/>
      <c r="L33" s="241"/>
      <c r="N33" s="243"/>
      <c r="O33" s="225"/>
      <c r="P33" s="243"/>
      <c r="Q33" s="243"/>
      <c r="R33" s="243"/>
      <c r="S33" s="256"/>
      <c r="T33" s="243"/>
      <c r="U33" s="244"/>
    </row>
    <row r="34" spans="2:35" ht="15" x14ac:dyDescent="0.35">
      <c r="B34" s="233" t="s">
        <v>186</v>
      </c>
      <c r="C34" s="252">
        <v>70.783971291866038</v>
      </c>
      <c r="D34" s="253">
        <v>80.490044247787623</v>
      </c>
      <c r="E34" s="257">
        <v>85.868152866242042</v>
      </c>
      <c r="F34" s="234">
        <v>95.261267605633805</v>
      </c>
      <c r="G34" s="234"/>
      <c r="H34" s="234"/>
      <c r="I34" s="253"/>
      <c r="J34" s="241"/>
      <c r="K34" s="241"/>
      <c r="L34" s="241"/>
      <c r="N34" s="243"/>
      <c r="O34" s="225"/>
      <c r="P34" s="243"/>
      <c r="Q34" s="243"/>
      <c r="R34" s="243"/>
      <c r="S34" s="256"/>
      <c r="T34" s="243"/>
      <c r="U34" s="244"/>
    </row>
    <row r="35" spans="2:35" ht="15" x14ac:dyDescent="0.35">
      <c r="B35" s="233" t="s">
        <v>176</v>
      </c>
      <c r="C35" s="252">
        <v>77.104066985645943</v>
      </c>
      <c r="D35" s="253">
        <v>88.51548672566372</v>
      </c>
      <c r="E35" s="257">
        <v>97.304033970276009</v>
      </c>
      <c r="F35" s="234">
        <v>104.20023474178403</v>
      </c>
      <c r="G35" s="234"/>
      <c r="H35" s="234"/>
      <c r="I35" s="253"/>
      <c r="J35" s="241"/>
      <c r="K35" s="241"/>
      <c r="L35" s="241"/>
      <c r="N35" s="243"/>
      <c r="O35" s="225"/>
      <c r="P35" s="243"/>
      <c r="Q35" s="243"/>
      <c r="R35" s="243"/>
      <c r="S35" s="256"/>
      <c r="T35" s="243"/>
      <c r="U35" s="244"/>
    </row>
    <row r="36" spans="2:35" ht="15" x14ac:dyDescent="0.35">
      <c r="B36" s="235" t="s">
        <v>177</v>
      </c>
      <c r="C36" s="258">
        <v>81.75933014354068</v>
      </c>
      <c r="D36" s="259">
        <v>99.99690265486727</v>
      </c>
      <c r="E36" s="260">
        <v>102.12484076433121</v>
      </c>
      <c r="F36" s="236">
        <v>110.7593896713615</v>
      </c>
      <c r="G36" s="236"/>
      <c r="H36" s="236"/>
      <c r="I36" s="261"/>
      <c r="J36" s="241"/>
      <c r="K36" s="241"/>
      <c r="L36" s="241"/>
      <c r="N36" s="243"/>
      <c r="O36" s="225"/>
      <c r="P36" s="243"/>
      <c r="Q36" s="243"/>
      <c r="R36" s="243"/>
      <c r="S36" s="256"/>
      <c r="T36" s="243"/>
      <c r="U36" s="244"/>
    </row>
    <row r="37" spans="2:35" x14ac:dyDescent="0.35">
      <c r="C37" s="241"/>
      <c r="D37" s="241"/>
      <c r="E37" s="241"/>
      <c r="F37" s="241"/>
      <c r="G37" s="241"/>
      <c r="H37" s="241"/>
      <c r="I37" s="241"/>
      <c r="J37" s="241"/>
      <c r="K37" s="241"/>
      <c r="L37" s="241"/>
      <c r="M37" s="241"/>
      <c r="N37" s="241"/>
      <c r="O37" s="241"/>
      <c r="P37" s="241"/>
      <c r="S37" s="4"/>
    </row>
    <row r="38" spans="2:35" x14ac:dyDescent="0.35">
      <c r="U38" s="1"/>
      <c r="V38" s="1"/>
      <c r="W38" s="1"/>
      <c r="X38" s="1"/>
      <c r="Y38" s="1"/>
      <c r="Z38" s="1"/>
      <c r="AA38" s="1"/>
      <c r="AB38" s="1"/>
      <c r="AC38" s="1"/>
      <c r="AD38" s="1"/>
      <c r="AE38" s="1"/>
      <c r="AF38" s="1"/>
      <c r="AG38" s="1"/>
      <c r="AH38" s="1"/>
      <c r="AI38" s="1"/>
    </row>
    <row r="39" spans="2:35" x14ac:dyDescent="0.35">
      <c r="M39" s="92"/>
      <c r="U39" s="1"/>
      <c r="V39" s="1"/>
      <c r="W39" s="1"/>
      <c r="X39" s="1"/>
      <c r="Y39" s="1"/>
      <c r="Z39" s="1"/>
      <c r="AA39" s="1"/>
      <c r="AB39" s="1"/>
      <c r="AC39" s="1"/>
      <c r="AD39" s="1"/>
      <c r="AE39" s="1"/>
      <c r="AF39" s="1"/>
      <c r="AG39" s="1"/>
      <c r="AH39" s="1"/>
      <c r="AI39" s="1"/>
    </row>
    <row r="40" spans="2:35" ht="16.2" x14ac:dyDescent="0.35">
      <c r="B40" s="262" t="s">
        <v>140</v>
      </c>
      <c r="C40" s="263"/>
      <c r="D40" s="263"/>
      <c r="E40" s="263"/>
      <c r="F40" s="263"/>
      <c r="G40" s="1"/>
      <c r="H40" s="1"/>
      <c r="I40" s="1"/>
      <c r="J40" s="1"/>
      <c r="M40" s="92"/>
      <c r="U40" s="1"/>
      <c r="V40" s="1"/>
      <c r="W40" s="1"/>
      <c r="X40" s="1"/>
      <c r="Y40" s="1"/>
      <c r="Z40" s="1"/>
      <c r="AA40" s="1"/>
      <c r="AB40" s="1"/>
      <c r="AC40" s="1"/>
      <c r="AD40" s="1"/>
      <c r="AE40" s="1"/>
      <c r="AF40" s="1"/>
      <c r="AG40" s="1"/>
      <c r="AH40" s="1"/>
      <c r="AI40" s="1"/>
    </row>
    <row r="41" spans="2:35" ht="15" x14ac:dyDescent="0.35">
      <c r="B41" s="264" t="s">
        <v>154</v>
      </c>
      <c r="C41" s="263"/>
      <c r="D41" s="263"/>
      <c r="E41" s="263"/>
      <c r="F41" s="263"/>
      <c r="G41" s="1"/>
      <c r="H41" s="1"/>
      <c r="I41" s="1"/>
      <c r="J41" s="1"/>
      <c r="M41" s="92"/>
      <c r="U41" s="1"/>
      <c r="V41" s="1"/>
      <c r="W41" s="1"/>
      <c r="X41" s="1"/>
      <c r="Y41" s="1"/>
      <c r="Z41" s="1"/>
      <c r="AA41" s="1"/>
      <c r="AB41" s="1"/>
      <c r="AC41" s="1"/>
      <c r="AD41" s="1"/>
      <c r="AE41" s="1"/>
      <c r="AF41" s="1"/>
      <c r="AG41" s="1"/>
      <c r="AH41" s="1"/>
      <c r="AI41" s="1"/>
    </row>
    <row r="42" spans="2:35" ht="15" x14ac:dyDescent="0.35">
      <c r="B42" s="14"/>
      <c r="C42" s="14"/>
      <c r="D42" s="14"/>
      <c r="E42" s="14"/>
      <c r="F42" s="14"/>
      <c r="M42" s="14"/>
      <c r="N42" s="14"/>
      <c r="O42" s="14"/>
      <c r="P42" s="14"/>
      <c r="U42" s="1"/>
      <c r="V42" s="1"/>
      <c r="W42" s="1"/>
      <c r="X42" s="1"/>
      <c r="Y42" s="1"/>
      <c r="Z42" s="1"/>
      <c r="AA42" s="1"/>
      <c r="AB42" s="1"/>
      <c r="AC42" s="1"/>
      <c r="AD42" s="1"/>
      <c r="AE42" s="1"/>
      <c r="AF42" s="1"/>
      <c r="AG42" s="1"/>
      <c r="AH42" s="1"/>
      <c r="AI42" s="1"/>
    </row>
    <row r="43" spans="2:35" s="23" customFormat="1" ht="15" x14ac:dyDescent="0.35">
      <c r="B43" s="265"/>
      <c r="C43" s="266">
        <v>2020</v>
      </c>
      <c r="D43" s="266">
        <v>2021</v>
      </c>
      <c r="E43" s="304">
        <v>2022</v>
      </c>
      <c r="F43" s="305">
        <v>2023</v>
      </c>
      <c r="G43" s="36"/>
      <c r="H43" s="61"/>
      <c r="L43" s="20"/>
      <c r="M43" s="20"/>
      <c r="N43" s="20"/>
      <c r="O43" s="20"/>
      <c r="P43" s="20"/>
      <c r="Q43" s="20"/>
      <c r="R43" s="20"/>
      <c r="S43" s="20"/>
      <c r="T43" s="20"/>
      <c r="U43" s="20"/>
      <c r="V43" s="20"/>
      <c r="W43" s="20"/>
      <c r="X43" s="20"/>
      <c r="Y43" s="20"/>
    </row>
    <row r="44" spans="2:35" ht="18.75" customHeight="1" x14ac:dyDescent="0.35">
      <c r="B44" s="267" t="s">
        <v>155</v>
      </c>
      <c r="C44" s="268">
        <v>31.2</v>
      </c>
      <c r="D44" s="268">
        <v>34.9</v>
      </c>
      <c r="E44" s="302">
        <v>37.1</v>
      </c>
      <c r="F44" s="303">
        <v>35.799999999999997</v>
      </c>
      <c r="G44" s="36"/>
      <c r="H44" s="61"/>
      <c r="L44" s="1"/>
      <c r="M44" s="1"/>
      <c r="N44" s="1"/>
      <c r="O44" s="1"/>
      <c r="P44" s="1"/>
      <c r="Q44" s="1"/>
      <c r="R44" s="1"/>
      <c r="S44" s="1"/>
      <c r="T44" s="1"/>
      <c r="U44" s="1"/>
      <c r="V44" s="1"/>
      <c r="W44" s="1"/>
      <c r="X44" s="1"/>
      <c r="Y44" s="1"/>
    </row>
    <row r="45" spans="2:35" ht="18.75" customHeight="1" x14ac:dyDescent="0.35">
      <c r="B45" s="269" t="s">
        <v>168</v>
      </c>
      <c r="C45" s="299">
        <v>4.18</v>
      </c>
      <c r="D45" s="299">
        <v>4.5199999999999996</v>
      </c>
      <c r="E45" s="306">
        <v>4.71</v>
      </c>
      <c r="F45" s="307">
        <v>4.26</v>
      </c>
      <c r="G45" s="36"/>
      <c r="H45" s="61"/>
      <c r="L45" s="1"/>
      <c r="M45" s="1"/>
      <c r="N45" s="1"/>
      <c r="O45" s="1"/>
      <c r="P45" s="1"/>
      <c r="Q45" s="1"/>
      <c r="R45" s="1"/>
      <c r="S45" s="1"/>
      <c r="T45" s="1"/>
      <c r="U45" s="1"/>
      <c r="V45" s="1"/>
      <c r="W45" s="1"/>
      <c r="X45" s="1"/>
      <c r="Y45" s="1"/>
    </row>
    <row r="46" spans="2:35" s="272" customFormat="1" ht="15" x14ac:dyDescent="0.35">
      <c r="B46" s="235" t="s">
        <v>169</v>
      </c>
      <c r="C46" s="300">
        <v>1.43</v>
      </c>
      <c r="D46" s="300">
        <v>1.48</v>
      </c>
      <c r="E46" s="308">
        <v>1.55</v>
      </c>
      <c r="F46" s="309">
        <v>1.48</v>
      </c>
      <c r="G46" s="36"/>
      <c r="H46" s="61"/>
      <c r="L46" s="1"/>
      <c r="M46" s="1"/>
      <c r="N46" s="1"/>
      <c r="O46" s="1"/>
      <c r="P46" s="1"/>
      <c r="Q46" s="1"/>
      <c r="R46" s="1"/>
      <c r="S46" s="1"/>
      <c r="T46" s="1"/>
      <c r="U46" s="1"/>
      <c r="V46" s="1"/>
      <c r="W46" s="1"/>
      <c r="X46" s="273"/>
      <c r="Y46" s="273"/>
    </row>
    <row r="47" spans="2:35" s="272" customFormat="1" ht="15" x14ac:dyDescent="0.35">
      <c r="B47" s="269" t="s">
        <v>170</v>
      </c>
      <c r="C47" s="268">
        <v>77.104066985645943</v>
      </c>
      <c r="D47" s="268">
        <v>88.51548672566372</v>
      </c>
      <c r="E47" s="310">
        <v>97.304033970276009</v>
      </c>
      <c r="F47" s="311">
        <v>104.20023474178403</v>
      </c>
      <c r="G47" s="36"/>
      <c r="H47" s="61"/>
      <c r="L47" s="1"/>
      <c r="M47" s="1"/>
      <c r="N47" s="1"/>
      <c r="O47" s="1"/>
      <c r="P47" s="1"/>
      <c r="Q47" s="1"/>
      <c r="R47" s="1"/>
      <c r="S47" s="1"/>
      <c r="T47" s="1"/>
      <c r="U47" s="1"/>
      <c r="V47" s="1"/>
      <c r="W47" s="1"/>
      <c r="X47" s="273"/>
      <c r="Y47" s="273"/>
    </row>
    <row r="48" spans="2:35" s="272" customFormat="1" ht="15" x14ac:dyDescent="0.35">
      <c r="B48" s="274" t="s">
        <v>40</v>
      </c>
      <c r="C48" s="298">
        <v>1.8328846153846154</v>
      </c>
      <c r="D48" s="298">
        <v>2.2687965616045846</v>
      </c>
      <c r="E48" s="312">
        <v>2.257735849056604</v>
      </c>
      <c r="F48" s="313">
        <v>2.4841061452513968</v>
      </c>
      <c r="G48" s="36"/>
      <c r="H48" s="61"/>
      <c r="L48" s="1"/>
      <c r="M48" s="1"/>
      <c r="N48" s="1"/>
      <c r="O48" s="1"/>
      <c r="P48" s="1"/>
      <c r="Q48" s="1"/>
      <c r="R48" s="1"/>
      <c r="S48" s="1"/>
      <c r="T48" s="1"/>
      <c r="U48" s="1"/>
      <c r="V48" s="1"/>
      <c r="W48" s="1"/>
      <c r="X48" s="273"/>
      <c r="Y48" s="273"/>
    </row>
    <row r="49" spans="2:33" s="272" customFormat="1" ht="16.2" x14ac:dyDescent="0.35">
      <c r="B49" s="233" t="s">
        <v>173</v>
      </c>
      <c r="C49" s="268">
        <v>9.4832371794871797</v>
      </c>
      <c r="D49" s="268">
        <v>10.424498567335243</v>
      </c>
      <c r="E49" s="310">
        <v>10.901320754716981</v>
      </c>
      <c r="F49" s="311">
        <v>11.335558659217879</v>
      </c>
      <c r="G49" s="36"/>
      <c r="H49" s="275"/>
      <c r="L49" s="13"/>
      <c r="M49" s="1"/>
      <c r="N49" s="1"/>
      <c r="O49" s="1"/>
      <c r="P49" s="1"/>
      <c r="Q49" s="1"/>
      <c r="R49" s="1"/>
      <c r="S49" s="1"/>
      <c r="T49" s="1"/>
      <c r="U49" s="1"/>
      <c r="V49" s="1"/>
      <c r="W49" s="1"/>
      <c r="X49" s="273"/>
      <c r="Y49" s="273"/>
    </row>
    <row r="50" spans="2:33" s="272" customFormat="1" ht="15" x14ac:dyDescent="0.35">
      <c r="B50" s="269" t="s">
        <v>171</v>
      </c>
      <c r="C50" s="270">
        <v>24.047129186602874</v>
      </c>
      <c r="D50" s="270">
        <v>34.287610619469028</v>
      </c>
      <c r="E50" s="306">
        <v>33.125690021231421</v>
      </c>
      <c r="F50" s="307">
        <v>35.369014084507043</v>
      </c>
      <c r="G50" s="36"/>
      <c r="H50" s="275"/>
      <c r="L50" s="1"/>
      <c r="M50" s="1"/>
      <c r="N50" s="1"/>
      <c r="O50" s="1"/>
      <c r="P50" s="1"/>
      <c r="Q50" s="1"/>
      <c r="R50" s="1"/>
      <c r="S50" s="1"/>
      <c r="T50" s="1"/>
      <c r="U50" s="1"/>
      <c r="V50" s="1"/>
      <c r="W50" s="1"/>
      <c r="X50" s="273"/>
      <c r="Y50" s="273"/>
    </row>
    <row r="51" spans="2:33" s="272" customFormat="1" ht="15" x14ac:dyDescent="0.35">
      <c r="B51" s="277" t="s">
        <v>39</v>
      </c>
      <c r="C51" s="271">
        <v>29.41209173850196</v>
      </c>
      <c r="D51" s="271">
        <v>34.288672658002682</v>
      </c>
      <c r="E51" s="308">
        <v>32.436466753151713</v>
      </c>
      <c r="F51" s="309">
        <v>31.933196986234595</v>
      </c>
      <c r="G51" s="36"/>
      <c r="H51" s="36"/>
    </row>
    <row r="52" spans="2:33" s="272" customFormat="1" ht="15" x14ac:dyDescent="0.35">
      <c r="B52" s="279" t="s">
        <v>172</v>
      </c>
      <c r="C52" s="314">
        <v>44.62</v>
      </c>
      <c r="D52" s="314">
        <v>72.307000000000002</v>
      </c>
      <c r="E52" s="310">
        <v>63.847000000000001</v>
      </c>
      <c r="F52" s="311">
        <v>65.361000000000004</v>
      </c>
      <c r="G52" s="36"/>
      <c r="H52" s="36"/>
    </row>
    <row r="53" spans="2:33" s="272" customFormat="1" ht="15" x14ac:dyDescent="0.35">
      <c r="B53" s="233" t="s">
        <v>0</v>
      </c>
      <c r="C53" s="270">
        <v>98.4</v>
      </c>
      <c r="D53" s="276">
        <v>89.3</v>
      </c>
      <c r="E53" s="315">
        <v>74</v>
      </c>
      <c r="F53" s="316">
        <v>83.7</v>
      </c>
      <c r="G53" s="36"/>
      <c r="H53" s="36"/>
    </row>
    <row r="54" spans="2:33" s="272" customFormat="1" ht="15" x14ac:dyDescent="0.35">
      <c r="B54" s="235" t="s">
        <v>1</v>
      </c>
      <c r="C54" s="271">
        <v>45.8</v>
      </c>
      <c r="D54" s="278">
        <v>44.3</v>
      </c>
      <c r="E54" s="317">
        <v>40.200000000000003</v>
      </c>
      <c r="F54" s="318">
        <v>41.8</v>
      </c>
      <c r="G54" s="36"/>
      <c r="H54" s="36"/>
    </row>
    <row r="55" spans="2:33" s="272" customFormat="1" x14ac:dyDescent="0.35">
      <c r="B55" s="273"/>
      <c r="C55" s="280"/>
      <c r="D55" s="280"/>
      <c r="E55" s="280"/>
      <c r="F55" s="280"/>
      <c r="G55" s="280"/>
      <c r="H55" s="280"/>
      <c r="I55" s="280"/>
      <c r="J55" s="280"/>
      <c r="K55" s="280"/>
      <c r="L55" s="280"/>
      <c r="M55" s="280"/>
      <c r="N55" s="280"/>
      <c r="O55" s="280"/>
      <c r="P55" s="280"/>
      <c r="Q55" s="273"/>
      <c r="AG55" s="273"/>
    </row>
    <row r="57" spans="2:33" x14ac:dyDescent="0.35">
      <c r="B57" s="63"/>
      <c r="C57" s="63"/>
      <c r="D57" s="63"/>
      <c r="E57" s="63"/>
      <c r="F57" s="63"/>
      <c r="G57" s="63"/>
      <c r="H57" s="1"/>
      <c r="I57" s="91"/>
      <c r="J57" s="1"/>
      <c r="K57" s="1"/>
      <c r="L57" s="1"/>
      <c r="M57" s="1"/>
    </row>
    <row r="58" spans="2:33" ht="15" x14ac:dyDescent="0.35">
      <c r="B58" s="63"/>
      <c r="C58" s="266">
        <v>2020</v>
      </c>
      <c r="D58" s="266">
        <v>2021</v>
      </c>
      <c r="E58" s="304">
        <v>2022</v>
      </c>
      <c r="F58" s="305">
        <v>2023</v>
      </c>
      <c r="G58" s="282"/>
      <c r="H58" s="223"/>
    </row>
    <row r="59" spans="2:33" x14ac:dyDescent="0.35">
      <c r="B59" s="283" t="s">
        <v>27</v>
      </c>
      <c r="C59" s="341">
        <v>15.97</v>
      </c>
      <c r="D59" s="342">
        <v>20.018000000000001</v>
      </c>
      <c r="E59" s="342">
        <v>21.652999999999999</v>
      </c>
      <c r="F59" s="343">
        <v>22.062999999999999</v>
      </c>
      <c r="G59" s="284"/>
      <c r="H59" s="92"/>
    </row>
    <row r="60" spans="2:33" x14ac:dyDescent="0.35">
      <c r="B60" s="285" t="s">
        <v>28</v>
      </c>
      <c r="C60" s="344">
        <v>38.61</v>
      </c>
      <c r="D60" s="345">
        <v>55.860999999999997</v>
      </c>
      <c r="E60" s="345">
        <v>57.232999999999997</v>
      </c>
      <c r="F60" s="346">
        <v>61.695999999999998</v>
      </c>
      <c r="G60" s="284"/>
      <c r="H60" s="92"/>
    </row>
    <row r="61" spans="2:33" x14ac:dyDescent="0.35">
      <c r="B61" s="286" t="s">
        <v>5</v>
      </c>
      <c r="C61" s="347">
        <v>2.6059999999999999</v>
      </c>
      <c r="D61" s="348">
        <v>3.302</v>
      </c>
      <c r="E61" s="348">
        <v>4.8760000000000003</v>
      </c>
      <c r="F61" s="349">
        <v>5.1719999999999997</v>
      </c>
      <c r="G61" s="284"/>
      <c r="H61" s="92"/>
    </row>
    <row r="62" spans="2:33" x14ac:dyDescent="0.35">
      <c r="B62" s="287" t="s">
        <v>7</v>
      </c>
      <c r="C62" s="341">
        <v>25.314</v>
      </c>
      <c r="D62" s="342">
        <v>30.18</v>
      </c>
      <c r="E62" s="342">
        <v>41.103000000000002</v>
      </c>
      <c r="F62" s="343">
        <v>35.091999999999999</v>
      </c>
      <c r="G62" s="284"/>
      <c r="H62" s="92"/>
    </row>
    <row r="63" spans="2:33" x14ac:dyDescent="0.35">
      <c r="B63" s="288" t="s">
        <v>29</v>
      </c>
      <c r="C63" s="344">
        <v>28.983000000000001</v>
      </c>
      <c r="D63" s="345">
        <v>37.380000000000003</v>
      </c>
      <c r="E63" s="345">
        <v>39.682000000000002</v>
      </c>
      <c r="F63" s="346">
        <v>38.651000000000003</v>
      </c>
      <c r="G63" s="284"/>
      <c r="H63" s="92"/>
    </row>
    <row r="64" spans="2:33" x14ac:dyDescent="0.35">
      <c r="B64" s="288" t="s">
        <v>9</v>
      </c>
      <c r="C64" s="344">
        <v>34.219000000000001</v>
      </c>
      <c r="D64" s="345">
        <v>44.9</v>
      </c>
      <c r="E64" s="345">
        <v>54.527999999999999</v>
      </c>
      <c r="F64" s="346">
        <v>48.165999999999997</v>
      </c>
      <c r="G64" s="284"/>
      <c r="H64" s="92"/>
    </row>
    <row r="65" spans="2:9" x14ac:dyDescent="0.35">
      <c r="B65" s="288" t="s">
        <v>44</v>
      </c>
      <c r="C65" s="344">
        <v>62.506</v>
      </c>
      <c r="D65" s="345">
        <v>70.83</v>
      </c>
      <c r="E65" s="345">
        <v>80.981999999999999</v>
      </c>
      <c r="F65" s="346">
        <v>73.855000000000004</v>
      </c>
      <c r="G65" s="284"/>
      <c r="H65" s="92"/>
    </row>
    <row r="66" spans="2:9" x14ac:dyDescent="0.35">
      <c r="B66" s="289" t="s">
        <v>6</v>
      </c>
      <c r="C66" s="347">
        <v>66.536000000000001</v>
      </c>
      <c r="D66" s="348">
        <v>78.613</v>
      </c>
      <c r="E66" s="348">
        <v>78.001000000000005</v>
      </c>
      <c r="F66" s="349">
        <v>83.484999999999999</v>
      </c>
      <c r="G66" s="284"/>
      <c r="H66" s="92"/>
    </row>
    <row r="67" spans="2:9" x14ac:dyDescent="0.35">
      <c r="B67" s="325" t="s">
        <v>8</v>
      </c>
      <c r="C67" s="341">
        <v>3.202</v>
      </c>
      <c r="D67" s="342">
        <v>3.8879999999999999</v>
      </c>
      <c r="E67" s="342">
        <v>3.927</v>
      </c>
      <c r="F67" s="343">
        <v>6.92</v>
      </c>
      <c r="G67" s="284"/>
      <c r="H67" s="92"/>
    </row>
    <row r="68" spans="2:9" x14ac:dyDescent="0.35">
      <c r="B68" s="326" t="s">
        <v>10</v>
      </c>
      <c r="C68" s="347">
        <v>14.964</v>
      </c>
      <c r="D68" s="348">
        <v>16.654</v>
      </c>
      <c r="E68" s="348">
        <v>19.349</v>
      </c>
      <c r="F68" s="349">
        <v>21.196999999999999</v>
      </c>
      <c r="G68" s="284"/>
      <c r="H68" s="92"/>
    </row>
    <row r="69" spans="2:9" x14ac:dyDescent="0.35">
      <c r="B69" s="281" t="s">
        <v>180</v>
      </c>
      <c r="C69" s="350">
        <f>SUM(C59:C68)</f>
        <v>292.91000000000003</v>
      </c>
      <c r="D69" s="350">
        <f t="shared" ref="D69:F69" si="0">SUM(D59:D68)</f>
        <v>361.62599999999998</v>
      </c>
      <c r="E69" s="350">
        <f t="shared" si="0"/>
        <v>401.334</v>
      </c>
      <c r="F69" s="350">
        <f t="shared" si="0"/>
        <v>396.29700000000003</v>
      </c>
      <c r="G69" s="290"/>
      <c r="H69" s="223"/>
      <c r="I69" s="23"/>
    </row>
    <row r="70" spans="2:9" ht="15" x14ac:dyDescent="0.35">
      <c r="B70" s="327" t="s">
        <v>181</v>
      </c>
      <c r="C70" s="328">
        <v>295.87700000000001</v>
      </c>
      <c r="D70" s="328">
        <v>363.815</v>
      </c>
      <c r="E70" s="328">
        <v>404.43900000000002</v>
      </c>
      <c r="F70" s="328">
        <v>405.81299999999999</v>
      </c>
      <c r="G70" s="284"/>
      <c r="H70" s="284"/>
      <c r="I70" s="284"/>
    </row>
    <row r="71" spans="2:9" x14ac:dyDescent="0.35">
      <c r="B71" s="284"/>
      <c r="C71" s="284"/>
      <c r="D71" s="284"/>
      <c r="E71" s="284"/>
      <c r="F71" s="284"/>
      <c r="G71" s="284"/>
      <c r="H71" s="284"/>
      <c r="I71" s="284"/>
    </row>
    <row r="72" spans="2:9" ht="16.2" x14ac:dyDescent="0.35">
      <c r="B72" s="284"/>
      <c r="C72" s="336">
        <v>2023</v>
      </c>
      <c r="D72" s="284"/>
      <c r="E72" s="284"/>
      <c r="G72" s="238" t="s">
        <v>183</v>
      </c>
      <c r="H72" s="284"/>
      <c r="I72" s="284"/>
    </row>
    <row r="73" spans="2:9" x14ac:dyDescent="0.35">
      <c r="B73" s="291" t="s">
        <v>27</v>
      </c>
      <c r="C73" s="337">
        <v>22.062999999999999</v>
      </c>
      <c r="D73" s="332">
        <f>C73/$C$84</f>
        <v>5.5672891795799609E-2</v>
      </c>
      <c r="E73" s="321"/>
      <c r="F73" s="284"/>
      <c r="G73" s="284"/>
      <c r="H73" s="284"/>
      <c r="I73" s="284"/>
    </row>
    <row r="74" spans="2:9" x14ac:dyDescent="0.35">
      <c r="B74" s="293" t="s">
        <v>28</v>
      </c>
      <c r="C74" s="338">
        <v>61.695999999999998</v>
      </c>
      <c r="D74" s="333">
        <f t="shared" ref="D74:D84" si="1">C74/$C$84</f>
        <v>0.15568121888381692</v>
      </c>
      <c r="E74" s="322"/>
      <c r="F74" s="284"/>
      <c r="G74" s="284"/>
      <c r="H74" s="284"/>
      <c r="I74" s="284"/>
    </row>
    <row r="75" spans="2:9" x14ac:dyDescent="0.35">
      <c r="B75" s="294" t="s">
        <v>5</v>
      </c>
      <c r="C75" s="339">
        <v>5.1719999999999997</v>
      </c>
      <c r="D75" s="334">
        <f t="shared" si="1"/>
        <v>1.30508179471457E-2</v>
      </c>
      <c r="E75" s="323">
        <f>D73+D74+D75</f>
        <v>0.2244049286267622</v>
      </c>
      <c r="F75" s="284"/>
      <c r="G75" s="284"/>
      <c r="H75" s="284"/>
      <c r="I75" s="284"/>
    </row>
    <row r="76" spans="2:9" x14ac:dyDescent="0.35">
      <c r="B76" s="295" t="s">
        <v>7</v>
      </c>
      <c r="C76" s="337">
        <v>35.091999999999999</v>
      </c>
      <c r="D76" s="332">
        <f t="shared" si="1"/>
        <v>8.8549749304183467E-2</v>
      </c>
      <c r="E76" s="321"/>
      <c r="F76" s="284"/>
      <c r="G76" s="284"/>
      <c r="H76" s="284"/>
      <c r="I76" s="284"/>
    </row>
    <row r="77" spans="2:9" x14ac:dyDescent="0.35">
      <c r="B77" s="296" t="s">
        <v>29</v>
      </c>
      <c r="C77" s="338">
        <v>38.651000000000003</v>
      </c>
      <c r="D77" s="333">
        <f t="shared" si="1"/>
        <v>9.7530387562863211E-2</v>
      </c>
      <c r="E77" s="322"/>
      <c r="F77" s="284"/>
      <c r="G77" s="284"/>
      <c r="H77" s="284"/>
      <c r="I77" s="284"/>
    </row>
    <row r="78" spans="2:9" x14ac:dyDescent="0.35">
      <c r="B78" s="296" t="s">
        <v>9</v>
      </c>
      <c r="C78" s="338">
        <v>48.165999999999997</v>
      </c>
      <c r="D78" s="333">
        <f t="shared" si="1"/>
        <v>0.12154015801280352</v>
      </c>
      <c r="E78" s="322"/>
      <c r="F78" s="284"/>
      <c r="G78" s="284"/>
      <c r="H78" s="284"/>
      <c r="I78" s="284"/>
    </row>
    <row r="79" spans="2:9" x14ac:dyDescent="0.35">
      <c r="B79" s="296" t="s">
        <v>135</v>
      </c>
      <c r="C79" s="338">
        <v>73.855000000000004</v>
      </c>
      <c r="D79" s="333">
        <f t="shared" si="1"/>
        <v>0.18636275318763451</v>
      </c>
      <c r="E79" s="322"/>
      <c r="F79" s="284"/>
      <c r="G79" s="284"/>
      <c r="H79" s="284"/>
      <c r="I79" s="284"/>
    </row>
    <row r="80" spans="2:9" x14ac:dyDescent="0.35">
      <c r="B80" s="296" t="s">
        <v>6</v>
      </c>
      <c r="C80" s="338">
        <v>83.484999999999999</v>
      </c>
      <c r="D80" s="333">
        <f t="shared" si="1"/>
        <v>0.21066271003817844</v>
      </c>
      <c r="E80" s="323">
        <f>D76+D77+D78+D79+D80</f>
        <v>0.7046457581056631</v>
      </c>
      <c r="F80" s="284"/>
      <c r="G80" s="284"/>
      <c r="H80" s="284"/>
      <c r="I80" s="284"/>
    </row>
    <row r="81" spans="2:9" x14ac:dyDescent="0.35">
      <c r="B81" s="319" t="s">
        <v>8</v>
      </c>
      <c r="C81" s="340">
        <v>6.92</v>
      </c>
      <c r="D81" s="335">
        <f t="shared" si="1"/>
        <v>1.7461651236320232E-2</v>
      </c>
      <c r="E81" s="324">
        <f>D81</f>
        <v>1.7461651236320232E-2</v>
      </c>
      <c r="F81" s="284"/>
      <c r="G81" s="284"/>
      <c r="H81" s="284"/>
      <c r="I81" s="284"/>
    </row>
    <row r="82" spans="2:9" x14ac:dyDescent="0.35">
      <c r="B82" s="319" t="s">
        <v>10</v>
      </c>
      <c r="C82" s="340">
        <v>21.196999999999999</v>
      </c>
      <c r="D82" s="335">
        <f>C82/$C$84</f>
        <v>5.3487662031254331E-2</v>
      </c>
      <c r="E82" s="320">
        <f>D82</f>
        <v>5.3487662031254331E-2</v>
      </c>
      <c r="F82" s="284"/>
      <c r="G82" s="284"/>
      <c r="H82" s="284"/>
      <c r="I82" s="284"/>
    </row>
    <row r="83" spans="2:9" x14ac:dyDescent="0.35">
      <c r="B83" s="284"/>
      <c r="C83" s="297"/>
      <c r="D83" s="292"/>
      <c r="E83" s="284"/>
      <c r="F83" s="284"/>
      <c r="G83" s="284"/>
      <c r="H83" s="284"/>
      <c r="I83" s="284"/>
    </row>
    <row r="84" spans="2:9" x14ac:dyDescent="0.35">
      <c r="B84" s="329" t="s">
        <v>182</v>
      </c>
      <c r="C84" s="330">
        <f>SUM(C73:C82)</f>
        <v>396.29700000000003</v>
      </c>
      <c r="D84" s="331">
        <f t="shared" si="1"/>
        <v>1</v>
      </c>
      <c r="E84" s="284"/>
      <c r="F84" s="284"/>
      <c r="G84" s="284"/>
      <c r="H84" s="284"/>
      <c r="I84" s="284"/>
    </row>
    <row r="85" spans="2:9" x14ac:dyDescent="0.35">
      <c r="B85" s="223" t="s">
        <v>179</v>
      </c>
      <c r="C85" s="223">
        <v>405.8</v>
      </c>
      <c r="D85" s="23"/>
    </row>
    <row r="90" spans="2:9" x14ac:dyDescent="0.35">
      <c r="B90" s="223" t="s">
        <v>178</v>
      </c>
    </row>
    <row r="98" spans="2:12" ht="16.8" x14ac:dyDescent="0.4">
      <c r="B98" s="554" t="s">
        <v>201</v>
      </c>
      <c r="C98" s="555" t="s">
        <v>207</v>
      </c>
      <c r="D98" s="554"/>
      <c r="E98" s="555"/>
      <c r="F98" s="555"/>
      <c r="G98" s="555"/>
      <c r="H98" s="555"/>
      <c r="I98" s="555"/>
      <c r="J98" s="555"/>
      <c r="K98" s="555"/>
      <c r="L98" s="555"/>
    </row>
  </sheetData>
  <mergeCells count="2">
    <mergeCell ref="E29:I29"/>
    <mergeCell ref="C29:D29"/>
  </mergeCells>
  <phoneticPr fontId="0" type="noConversion"/>
  <pageMargins left="0.75" right="0.75" top="1" bottom="1" header="0.5" footer="0.5"/>
  <pageSetup paperSize="9" scale="3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9933"/>
  </sheetPr>
  <dimension ref="B2:K27"/>
  <sheetViews>
    <sheetView zoomScale="90" zoomScaleNormal="90" workbookViewId="0">
      <selection activeCell="V34" sqref="V34"/>
    </sheetView>
  </sheetViews>
  <sheetFormatPr baseColWidth="10" defaultColWidth="11.44140625" defaultRowHeight="15" x14ac:dyDescent="0.35"/>
  <cols>
    <col min="1" max="1" width="2.33203125" style="58" customWidth="1"/>
    <col min="2" max="2" width="2.88671875" style="58" customWidth="1"/>
    <col min="3" max="3" width="23.109375" style="58" customWidth="1"/>
    <col min="4" max="7" width="9.6640625" style="58" customWidth="1"/>
    <col min="8" max="8" width="13.33203125" style="58" customWidth="1"/>
    <col min="9" max="9" width="12.109375" style="58" customWidth="1"/>
    <col min="10" max="10" width="14.44140625" style="58" bestFit="1" customWidth="1"/>
    <col min="11" max="11" width="21.33203125" style="58" customWidth="1"/>
    <col min="12" max="15" width="7.6640625" style="58" customWidth="1"/>
    <col min="16" max="16384" width="11.44140625" style="58"/>
  </cols>
  <sheetData>
    <row r="2" spans="2:11" ht="16.8" x14ac:dyDescent="0.4">
      <c r="B2" s="101" t="s">
        <v>184</v>
      </c>
      <c r="C2" s="102"/>
      <c r="D2" s="103"/>
      <c r="E2" s="103"/>
      <c r="F2" s="103"/>
      <c r="G2" s="103"/>
      <c r="H2" s="103"/>
    </row>
    <row r="3" spans="2:11" ht="25.2" thickBot="1" x14ac:dyDescent="0.6">
      <c r="B3" s="104"/>
      <c r="C3" s="104"/>
      <c r="D3" s="104"/>
      <c r="E3" s="104"/>
      <c r="F3" s="104"/>
      <c r="G3" s="104"/>
      <c r="H3" s="104"/>
      <c r="K3" s="150"/>
    </row>
    <row r="4" spans="2:11" ht="17.399999999999999" thickBot="1" x14ac:dyDescent="0.45">
      <c r="B4" s="104"/>
      <c r="C4" s="129"/>
      <c r="D4" s="135" t="s">
        <v>45</v>
      </c>
      <c r="E4" s="136" t="s">
        <v>46</v>
      </c>
      <c r="F4" s="136" t="s">
        <v>47</v>
      </c>
      <c r="G4" s="136" t="s">
        <v>48</v>
      </c>
      <c r="H4" s="137" t="s">
        <v>105</v>
      </c>
    </row>
    <row r="5" spans="2:11" ht="16.8" x14ac:dyDescent="0.4">
      <c r="B5" s="104"/>
      <c r="C5" s="351" t="s">
        <v>185</v>
      </c>
      <c r="D5" s="352">
        <v>72.7</v>
      </c>
      <c r="E5" s="353">
        <v>94.1</v>
      </c>
      <c r="F5" s="353">
        <v>90.1</v>
      </c>
      <c r="G5" s="353">
        <v>66.7</v>
      </c>
      <c r="H5" s="354">
        <v>86.7</v>
      </c>
    </row>
    <row r="6" spans="2:11" ht="16.8" x14ac:dyDescent="0.4">
      <c r="B6" s="104"/>
      <c r="C6" s="131" t="s">
        <v>50</v>
      </c>
      <c r="D6" s="132" t="s">
        <v>26</v>
      </c>
      <c r="E6" s="133">
        <v>19.600000000000001</v>
      </c>
      <c r="F6" s="133" t="s">
        <v>26</v>
      </c>
      <c r="G6" s="133" t="s">
        <v>26</v>
      </c>
      <c r="H6" s="134">
        <v>12.8</v>
      </c>
    </row>
    <row r="7" spans="2:11" ht="16.8" x14ac:dyDescent="0.4">
      <c r="B7" s="104"/>
      <c r="C7" s="131" t="s">
        <v>116</v>
      </c>
      <c r="D7" s="132" t="s">
        <v>26</v>
      </c>
      <c r="E7" s="133">
        <v>9.9</v>
      </c>
      <c r="F7" s="133" t="s">
        <v>26</v>
      </c>
      <c r="G7" s="133" t="s">
        <v>26</v>
      </c>
      <c r="H7" s="134">
        <v>6.5</v>
      </c>
    </row>
    <row r="8" spans="2:11" ht="16.8" x14ac:dyDescent="0.4">
      <c r="B8" s="104"/>
      <c r="C8" s="131" t="s">
        <v>72</v>
      </c>
      <c r="D8" s="132" t="s">
        <v>26</v>
      </c>
      <c r="E8" s="133">
        <v>12</v>
      </c>
      <c r="F8" s="133" t="s">
        <v>26</v>
      </c>
      <c r="G8" s="133" t="s">
        <v>26</v>
      </c>
      <c r="H8" s="134">
        <v>7.9</v>
      </c>
    </row>
    <row r="9" spans="2:11" ht="16.8" x14ac:dyDescent="0.4">
      <c r="B9" s="104"/>
      <c r="C9" s="131" t="s">
        <v>73</v>
      </c>
      <c r="D9" s="132" t="s">
        <v>26</v>
      </c>
      <c r="E9" s="133" t="s">
        <v>26</v>
      </c>
      <c r="F9" s="133">
        <v>53.6</v>
      </c>
      <c r="G9" s="133" t="s">
        <v>26</v>
      </c>
      <c r="H9" s="134" t="s">
        <v>79</v>
      </c>
    </row>
    <row r="10" spans="2:11" ht="16.8" x14ac:dyDescent="0.4">
      <c r="B10" s="104"/>
      <c r="C10" s="131" t="s">
        <v>74</v>
      </c>
      <c r="D10" s="132" t="s">
        <v>26</v>
      </c>
      <c r="E10" s="133" t="s">
        <v>26</v>
      </c>
      <c r="F10" s="133" t="s">
        <v>26</v>
      </c>
      <c r="G10" s="133">
        <v>60.5</v>
      </c>
      <c r="H10" s="134">
        <v>1.6</v>
      </c>
    </row>
    <row r="11" spans="2:11" ht="16.8" x14ac:dyDescent="0.4">
      <c r="B11" s="104"/>
      <c r="C11" s="131" t="s">
        <v>91</v>
      </c>
      <c r="D11" s="132">
        <v>4.4000000000000004</v>
      </c>
      <c r="E11" s="133" t="s">
        <v>79</v>
      </c>
      <c r="F11" s="133" t="s">
        <v>26</v>
      </c>
      <c r="G11" s="133">
        <v>1.6</v>
      </c>
      <c r="H11" s="134">
        <v>1.6</v>
      </c>
    </row>
    <row r="12" spans="2:11" ht="16.8" x14ac:dyDescent="0.4">
      <c r="B12" s="104"/>
      <c r="C12" s="131" t="s">
        <v>51</v>
      </c>
      <c r="D12" s="132" t="s">
        <v>26</v>
      </c>
      <c r="E12" s="133" t="s">
        <v>26</v>
      </c>
      <c r="F12" s="133">
        <v>36.4</v>
      </c>
      <c r="G12" s="133" t="s">
        <v>26</v>
      </c>
      <c r="H12" s="134" t="s">
        <v>79</v>
      </c>
    </row>
    <row r="13" spans="2:11" ht="16.8" x14ac:dyDescent="0.4">
      <c r="B13" s="104"/>
      <c r="C13" s="131" t="s">
        <v>75</v>
      </c>
      <c r="D13" s="132">
        <v>67.400000000000006</v>
      </c>
      <c r="E13" s="133">
        <v>2.1</v>
      </c>
      <c r="F13" s="133" t="s">
        <v>26</v>
      </c>
      <c r="G13" s="133">
        <v>4.5999999999999996</v>
      </c>
      <c r="H13" s="134">
        <v>22.5</v>
      </c>
    </row>
    <row r="14" spans="2:11" ht="16.8" x14ac:dyDescent="0.4">
      <c r="B14" s="104"/>
      <c r="C14" s="131" t="s">
        <v>76</v>
      </c>
      <c r="D14" s="132" t="s">
        <v>26</v>
      </c>
      <c r="E14" s="133">
        <v>19.7</v>
      </c>
      <c r="F14" s="133" t="s">
        <v>26</v>
      </c>
      <c r="G14" s="133" t="s">
        <v>26</v>
      </c>
      <c r="H14" s="134">
        <v>12.9</v>
      </c>
    </row>
    <row r="15" spans="2:11" ht="16.8" x14ac:dyDescent="0.4">
      <c r="B15" s="104"/>
      <c r="C15" s="131" t="s">
        <v>77</v>
      </c>
      <c r="D15" s="132" t="s">
        <v>26</v>
      </c>
      <c r="E15" s="133">
        <v>14.3</v>
      </c>
      <c r="F15" s="133" t="s">
        <v>26</v>
      </c>
      <c r="G15" s="133" t="s">
        <v>26</v>
      </c>
      <c r="H15" s="134">
        <v>9.4</v>
      </c>
    </row>
    <row r="16" spans="2:11" ht="16.8" x14ac:dyDescent="0.4">
      <c r="B16" s="104"/>
      <c r="C16" s="131" t="s">
        <v>92</v>
      </c>
      <c r="D16" s="132" t="s">
        <v>26</v>
      </c>
      <c r="E16" s="133">
        <v>8.1999999999999993</v>
      </c>
      <c r="F16" s="133" t="s">
        <v>26</v>
      </c>
      <c r="G16" s="133" t="s">
        <v>26</v>
      </c>
      <c r="H16" s="134">
        <v>5.3</v>
      </c>
    </row>
    <row r="17" spans="2:8" ht="17.399999999999999" thickBot="1" x14ac:dyDescent="0.45">
      <c r="B17" s="104"/>
      <c r="C17" s="131" t="s">
        <v>71</v>
      </c>
      <c r="D17" s="132" t="s">
        <v>79</v>
      </c>
      <c r="E17" s="133">
        <v>8.1</v>
      </c>
      <c r="F17" s="133" t="s">
        <v>26</v>
      </c>
      <c r="G17" s="133" t="s">
        <v>26</v>
      </c>
      <c r="H17" s="134">
        <v>5.6</v>
      </c>
    </row>
    <row r="18" spans="2:8" ht="17.399999999999999" thickBot="1" x14ac:dyDescent="0.45">
      <c r="B18" s="104"/>
      <c r="C18" s="355" t="s">
        <v>49</v>
      </c>
      <c r="D18" s="356">
        <v>27.3</v>
      </c>
      <c r="E18" s="357">
        <v>5.9</v>
      </c>
      <c r="F18" s="357">
        <v>9.9</v>
      </c>
      <c r="G18" s="357">
        <v>33.299999999999997</v>
      </c>
      <c r="H18" s="358">
        <v>13.3</v>
      </c>
    </row>
    <row r="19" spans="2:8" ht="17.399999999999999" thickBot="1" x14ac:dyDescent="0.45">
      <c r="B19" s="104"/>
      <c r="C19" s="130" t="s">
        <v>93</v>
      </c>
      <c r="D19" s="138">
        <v>99.999999999999602</v>
      </c>
      <c r="E19" s="139">
        <v>100</v>
      </c>
      <c r="F19" s="139">
        <v>100.00000000000011</v>
      </c>
      <c r="G19" s="139">
        <v>99.999999999999844</v>
      </c>
      <c r="H19" s="140">
        <v>100.00000000000044</v>
      </c>
    </row>
    <row r="20" spans="2:8" ht="16.8" x14ac:dyDescent="0.4">
      <c r="B20" s="104"/>
      <c r="C20" s="104"/>
      <c r="D20" s="104"/>
      <c r="E20" s="104"/>
      <c r="F20" s="104"/>
      <c r="G20" s="104"/>
      <c r="H20" s="104"/>
    </row>
    <row r="21" spans="2:8" ht="16.8" x14ac:dyDescent="0.4">
      <c r="B21" s="104"/>
      <c r="C21" s="359" t="s">
        <v>199</v>
      </c>
      <c r="D21" s="106"/>
      <c r="E21" s="106"/>
      <c r="G21" s="106"/>
      <c r="H21" s="106"/>
    </row>
    <row r="22" spans="2:8" ht="16.8" x14ac:dyDescent="0.4">
      <c r="B22" s="104"/>
      <c r="C22" s="105" t="s">
        <v>102</v>
      </c>
      <c r="D22" s="104"/>
      <c r="E22" s="104"/>
      <c r="F22" s="104"/>
      <c r="G22" s="104"/>
      <c r="H22" s="104"/>
    </row>
    <row r="23" spans="2:8" ht="16.8" x14ac:dyDescent="0.4">
      <c r="B23" s="104"/>
      <c r="C23" s="105" t="s">
        <v>103</v>
      </c>
      <c r="D23" s="104"/>
      <c r="E23" s="104"/>
      <c r="F23" s="104"/>
      <c r="G23" s="104"/>
      <c r="H23" s="104"/>
    </row>
    <row r="24" spans="2:8" ht="16.8" x14ac:dyDescent="0.4">
      <c r="B24" s="104"/>
      <c r="C24" s="105" t="s">
        <v>104</v>
      </c>
      <c r="D24" s="104"/>
      <c r="E24" s="104"/>
      <c r="F24" s="104"/>
      <c r="G24" s="104"/>
      <c r="H24" s="104"/>
    </row>
    <row r="25" spans="2:8" ht="16.8" x14ac:dyDescent="0.4">
      <c r="B25" s="104"/>
      <c r="C25" s="104"/>
      <c r="D25" s="104"/>
      <c r="E25" s="104"/>
      <c r="F25" s="104"/>
      <c r="G25" s="104"/>
      <c r="H25" s="104"/>
    </row>
    <row r="26" spans="2:8" x14ac:dyDescent="0.35">
      <c r="D26" s="141">
        <f>D18+D5</f>
        <v>100</v>
      </c>
      <c r="E26" s="141">
        <f>E18+E5</f>
        <v>100</v>
      </c>
      <c r="F26" s="141">
        <f>F18+F5</f>
        <v>100</v>
      </c>
      <c r="G26" s="141">
        <f>G18+G5</f>
        <v>100</v>
      </c>
      <c r="H26" s="141">
        <f>H18+H5</f>
        <v>100</v>
      </c>
    </row>
    <row r="27" spans="2:8" x14ac:dyDescent="0.35">
      <c r="D27" s="141"/>
      <c r="E27" s="141"/>
      <c r="F27" s="141"/>
      <c r="G27" s="141"/>
      <c r="H27" s="141"/>
    </row>
  </sheetData>
  <phoneticPr fontId="13" type="noConversion"/>
  <pageMargins left="0.78740157499999996" right="0.78740157499999996" top="0.984251969" bottom="0.984251969" header="0.4921259845" footer="0.4921259845"/>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Carte 1</vt:lpstr>
      <vt:lpstr>Graphe 1</vt:lpstr>
      <vt:lpstr>graphe 2</vt:lpstr>
      <vt:lpstr>graphe 3</vt:lpstr>
      <vt:lpstr>graphe 4</vt:lpstr>
      <vt:lpstr>Graphes 5 et 6</vt:lpstr>
      <vt:lpstr>Graphe 7</vt:lpstr>
      <vt:lpstr>Graphes 8 et 9. Tableau 1</vt:lpstr>
      <vt:lpstr>Carte 2 et tableau 2</vt:lpstr>
      <vt:lpstr>Tableau 3</vt:lpstr>
      <vt:lpstr>'Graphes 8 et 9. Tableau 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ROBERT</dc:creator>
  <cp:lastModifiedBy>Isabelle LAURENS</cp:lastModifiedBy>
  <cp:lastPrinted>2025-12-11T15:14:11Z</cp:lastPrinted>
  <dcterms:created xsi:type="dcterms:W3CDTF">2012-10-04T14:47:46Z</dcterms:created>
  <dcterms:modified xsi:type="dcterms:W3CDTF">2026-02-02T07:29:43Z</dcterms:modified>
  <cp:contentStatus>Final</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