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_foret\2 aides\2024_France Nation Verte\Instruction\"/>
    </mc:Choice>
  </mc:AlternateContent>
  <bookViews>
    <workbookView xWindow="-120" yWindow="-120" windowWidth="20730" windowHeight="11160"/>
  </bookViews>
  <sheets>
    <sheet name="brm en plein 2024" sheetId="3" r:id="rId1"/>
    <sheet name="brm enricht FP 2024" sheetId="8" r:id="rId2"/>
    <sheet name="brm regarnis" sheetId="10" r:id="rId3"/>
  </sheets>
  <definedNames>
    <definedName name="_xlnm.Print_Area" localSheetId="1">'brm enricht FP 2024'!$A$1:$Q$19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F4" i="3" l="1"/>
  <c r="Q15" i="8" l="1"/>
  <c r="P15" i="8"/>
  <c r="O15" i="8"/>
  <c r="N15" i="8"/>
  <c r="M15" i="8"/>
  <c r="L15" i="8"/>
  <c r="Q17" i="8"/>
  <c r="P17" i="8"/>
  <c r="O17" i="8"/>
  <c r="N17" i="8"/>
  <c r="M17" i="8"/>
  <c r="L17" i="8"/>
  <c r="J17" i="8"/>
  <c r="I17" i="8"/>
  <c r="H17" i="8"/>
  <c r="G17" i="8"/>
  <c r="F17" i="8"/>
  <c r="E17" i="8"/>
  <c r="J15" i="8"/>
  <c r="I15" i="8"/>
  <c r="H15" i="8"/>
  <c r="G15" i="8"/>
  <c r="F15" i="8"/>
  <c r="E15" i="8"/>
  <c r="Q11" i="8"/>
  <c r="P11" i="8"/>
  <c r="O11" i="8"/>
  <c r="N11" i="8"/>
  <c r="M11" i="8"/>
  <c r="L11" i="8"/>
  <c r="Q10" i="8"/>
  <c r="P10" i="8"/>
  <c r="O10" i="8"/>
  <c r="N10" i="8"/>
  <c r="M10" i="8"/>
  <c r="L10" i="8"/>
  <c r="Q9" i="8"/>
  <c r="P9" i="8"/>
  <c r="O9" i="8"/>
  <c r="N9" i="8"/>
  <c r="M9" i="8"/>
  <c r="L9" i="8"/>
  <c r="Q8" i="8"/>
  <c r="P8" i="8"/>
  <c r="O8" i="8"/>
  <c r="N8" i="8"/>
  <c r="M8" i="8"/>
  <c r="L8" i="8"/>
  <c r="Q7" i="8"/>
  <c r="P7" i="8"/>
  <c r="O7" i="8"/>
  <c r="N7" i="8"/>
  <c r="M7" i="8"/>
  <c r="L7" i="8"/>
  <c r="Q6" i="8"/>
  <c r="P6" i="8"/>
  <c r="O6" i="8"/>
  <c r="N6" i="8"/>
  <c r="M6" i="8"/>
  <c r="L6" i="8"/>
  <c r="J11" i="8"/>
  <c r="I11" i="8"/>
  <c r="H11" i="8"/>
  <c r="G11" i="8"/>
  <c r="F11" i="8"/>
  <c r="E11" i="8"/>
  <c r="J10" i="8"/>
  <c r="I10" i="8"/>
  <c r="H10" i="8"/>
  <c r="G10" i="8"/>
  <c r="F10" i="8"/>
  <c r="E10" i="8"/>
  <c r="J9" i="8"/>
  <c r="I9" i="8"/>
  <c r="H9" i="8"/>
  <c r="G9" i="8"/>
  <c r="F9" i="8"/>
  <c r="E9" i="8"/>
  <c r="J8" i="8"/>
  <c r="I8" i="8"/>
  <c r="H8" i="8"/>
  <c r="G8" i="8"/>
  <c r="F8" i="8"/>
  <c r="E8" i="8"/>
  <c r="J7" i="8"/>
  <c r="I7" i="8"/>
  <c r="H7" i="8"/>
  <c r="G7" i="8"/>
  <c r="F7" i="8"/>
  <c r="E7" i="8"/>
  <c r="J6" i="8"/>
  <c r="I6" i="8"/>
  <c r="H6" i="8"/>
  <c r="G6" i="8"/>
  <c r="F6" i="8"/>
  <c r="E6" i="8"/>
  <c r="U8" i="8" l="1"/>
  <c r="U7" i="8"/>
  <c r="U6" i="8"/>
  <c r="U5" i="8"/>
  <c r="V5" i="8" l="1"/>
  <c r="J5" i="8" s="1"/>
  <c r="V7" i="8"/>
  <c r="Q5" i="8" s="1"/>
  <c r="H5" i="8"/>
  <c r="I5" i="8"/>
  <c r="L5" i="8"/>
  <c r="M5" i="8"/>
  <c r="O5" i="8"/>
  <c r="P5" i="8"/>
  <c r="N5" i="8"/>
  <c r="L16" i="8" l="1"/>
  <c r="G5" i="8"/>
  <c r="E5" i="8"/>
  <c r="F5" i="8"/>
  <c r="M16" i="8"/>
  <c r="F16" i="8"/>
  <c r="N16" i="8"/>
  <c r="G16" i="8"/>
  <c r="O16" i="8"/>
  <c r="H16" i="8"/>
  <c r="J16" i="8"/>
  <c r="Q16" i="8"/>
  <c r="E16" i="8" l="1"/>
  <c r="P16" i="8"/>
  <c r="I16" i="8"/>
</calcChain>
</file>

<file path=xl/comments1.xml><?xml version="1.0" encoding="utf-8"?>
<comments xmlns="http://schemas.openxmlformats.org/spreadsheetml/2006/main">
  <authors>
    <author>François LEFEVRE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François LEFEVRE:</t>
        </r>
        <r>
          <rPr>
            <sz val="9"/>
            <color indexed="81"/>
            <rFont val="Tahoma"/>
            <family val="2"/>
          </rPr>
          <t xml:space="preserve">
On ne paut par reprendre les coûts préparatoires du barème en plein pour le pin maritime car cela n'a rien à voir. La seule variable significative avec les autres pins, est celle du prix des plants.</t>
        </r>
      </text>
    </comment>
  </commentList>
</comments>
</file>

<file path=xl/sharedStrings.xml><?xml version="1.0" encoding="utf-8"?>
<sst xmlns="http://schemas.openxmlformats.org/spreadsheetml/2006/main" count="198" uniqueCount="91">
  <si>
    <t xml:space="preserve">Code zone géographique du barème en plein -&gt; </t>
  </si>
  <si>
    <t>Nombre minimum de plants par placeau et ratios</t>
  </si>
  <si>
    <t>A, B, C</t>
  </si>
  <si>
    <t>D</t>
  </si>
  <si>
    <r>
      <t>Barème enrichissement France 2030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 xml:space="preserve">: coûts standards par placeau selon 2 tailles, hors cloisonnement </t>
    </r>
    <r>
      <rPr>
        <sz val="12"/>
        <color theme="1"/>
        <rFont val="Calibri"/>
        <family val="2"/>
        <scheme val="minor"/>
      </rPr>
      <t>(cf. Options)</t>
    </r>
    <r>
      <rPr>
        <b/>
        <sz val="18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(coûts établis par application d'un ratio à chacun des coûts standards du barème en plein)</t>
    </r>
  </si>
  <si>
    <t>Plantation toutes essences</t>
  </si>
  <si>
    <r>
      <t xml:space="preserve">PLAINE
</t>
    </r>
    <r>
      <rPr>
        <b/>
        <sz val="14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(GRECO A, B, C, F et L)</t>
    </r>
  </si>
  <si>
    <r>
      <t xml:space="preserve">MONTAGNE
</t>
    </r>
    <r>
      <rPr>
        <b/>
        <sz val="11"/>
        <rFont val="Calibri"/>
        <family val="2"/>
        <scheme val="minor"/>
      </rPr>
      <t>(GRECO D, E, G, H, I et K)</t>
    </r>
  </si>
  <si>
    <t>code</t>
  </si>
  <si>
    <t>Surface du projet -&gt;</t>
  </si>
  <si>
    <t>&lt; 4 ha</t>
  </si>
  <si>
    <t>4-10 ha</t>
  </si>
  <si>
    <t>&gt;10 ha</t>
  </si>
  <si>
    <r>
      <t xml:space="preserve">Barème travaux principaux en € par placeau 
</t>
    </r>
    <r>
      <rPr>
        <sz val="14"/>
        <color theme="1"/>
        <rFont val="Calibri"/>
        <family val="2"/>
        <scheme val="minor"/>
      </rPr>
      <t>(préparation, plants et plantation, 3 entretiens)</t>
    </r>
  </si>
  <si>
    <t>CS1</t>
  </si>
  <si>
    <t>Pin maritime, Pin taeda</t>
  </si>
  <si>
    <t>CS2</t>
  </si>
  <si>
    <t>CS3</t>
  </si>
  <si>
    <t>Sapins, Douglas, Epicéas, Mélèze d'Europe et du Japon et autres résineux</t>
  </si>
  <si>
    <t>CS4</t>
  </si>
  <si>
    <t>Cèdre, Mélèze hybride</t>
  </si>
  <si>
    <t>CS5</t>
  </si>
  <si>
    <t>Robinier</t>
  </si>
  <si>
    <t>CS6</t>
  </si>
  <si>
    <t>Hêtre, Chêne rouge, grands Erables et autres feuillus</t>
  </si>
  <si>
    <t>CS7</t>
  </si>
  <si>
    <t>CS8</t>
  </si>
  <si>
    <t>Peuplier</t>
  </si>
  <si>
    <t>Surface concernée par l'option -&gt;</t>
  </si>
  <si>
    <t>OPR2</t>
  </si>
  <si>
    <r>
      <t>Répulsif anti-gibier (</t>
    </r>
    <r>
      <rPr>
        <b/>
        <sz val="14"/>
        <color theme="1"/>
        <rFont val="Calibri"/>
        <family val="2"/>
        <scheme val="minor"/>
      </rPr>
      <t>en €/placeau</t>
    </r>
    <r>
      <rPr>
        <sz val="14"/>
        <color theme="1"/>
        <rFont val="Calibri"/>
        <family val="2"/>
        <scheme val="minor"/>
      </rPr>
      <t>)</t>
    </r>
  </si>
  <si>
    <t>OPI3</t>
  </si>
  <si>
    <r>
      <t>Protections individuelles anti-gibier (</t>
    </r>
    <r>
      <rPr>
        <sz val="14"/>
        <color theme="1"/>
        <rFont val="Calibri"/>
        <family val="2"/>
      </rPr>
      <t>≥</t>
    </r>
    <r>
      <rPr>
        <sz val="14"/>
        <color theme="1"/>
        <rFont val="Calibri"/>
        <family val="2"/>
        <scheme val="minor"/>
      </rPr>
      <t>1,20m)* ou d'un coût équivalent  (</t>
    </r>
    <r>
      <rPr>
        <b/>
        <sz val="14"/>
        <color theme="1"/>
        <rFont val="Calibri"/>
        <family val="2"/>
        <scheme val="minor"/>
      </rPr>
      <t>en €/placeau</t>
    </r>
    <r>
      <rPr>
        <sz val="14"/>
        <color theme="1"/>
        <rFont val="Calibri"/>
        <family val="2"/>
        <scheme val="minor"/>
      </rPr>
      <t>)</t>
    </r>
  </si>
  <si>
    <t>OPC4</t>
  </si>
  <si>
    <r>
      <t>Clôture anti-gibier ( ≥ 1,8 m) sur le périmètre enrichi** (</t>
    </r>
    <r>
      <rPr>
        <b/>
        <sz val="14"/>
        <color theme="1"/>
        <rFont val="Calibri"/>
        <family val="2"/>
        <scheme val="minor"/>
      </rPr>
      <t>en €/ha</t>
    </r>
    <r>
      <rPr>
        <sz val="14"/>
        <color theme="1"/>
        <rFont val="Calibri"/>
        <family val="2"/>
        <scheme val="minor"/>
      </rPr>
      <t>),</t>
    </r>
    <r>
      <rPr>
        <b/>
        <sz val="14"/>
        <color theme="1"/>
        <rFont val="Calibri"/>
        <family val="2"/>
        <scheme val="minor"/>
      </rPr>
      <t xml:space="preserve"> uniquement à partir de 80 placeaux/ha et 16 plants/placeau</t>
    </r>
  </si>
  <si>
    <t>MO</t>
  </si>
  <si>
    <t>1 500 € + 16 %</t>
  </si>
  <si>
    <t>CLOIST</t>
  </si>
  <si>
    <r>
      <t>Cloisonnement 4m de large  (</t>
    </r>
    <r>
      <rPr>
        <b/>
        <sz val="14"/>
        <color theme="1"/>
        <rFont val="Calibri"/>
        <family val="2"/>
        <scheme val="minor"/>
      </rPr>
      <t>en €/m de long</t>
    </r>
    <r>
      <rPr>
        <sz val="14"/>
        <color theme="1"/>
        <rFont val="Calibri"/>
        <family val="2"/>
        <scheme val="minor"/>
      </rPr>
      <t>)</t>
    </r>
  </si>
  <si>
    <t>*Protection de tous les plants. Proratisation possible à la surface de l'option</t>
  </si>
  <si>
    <t>** coût standard défini sur une tranche de surface de 2 à 4ha pour la catégorie &lt; 4 ha</t>
  </si>
  <si>
    <t>***forfait de 1 500 euros applicable à l'ensemble de la demande</t>
  </si>
  <si>
    <t xml:space="preserve">Code zone géographique -&gt; </t>
  </si>
  <si>
    <t>A</t>
  </si>
  <si>
    <t>B</t>
  </si>
  <si>
    <t>C</t>
  </si>
  <si>
    <t>E</t>
  </si>
  <si>
    <r>
      <t xml:space="preserve">Plantation de résineux Landes de Gascogne
</t>
    </r>
    <r>
      <rPr>
        <b/>
        <sz val="11"/>
        <color theme="1"/>
        <rFont val="Calibri"/>
        <family val="2"/>
        <scheme val="minor"/>
      </rPr>
      <t>(SER F21)</t>
    </r>
  </si>
  <si>
    <t>Plantation de résineux Sud Charentes et Périgord
(SER F23, F15, F14)</t>
  </si>
  <si>
    <r>
      <t xml:space="preserve">Plantation toutes essences MONTAGNES
</t>
    </r>
    <r>
      <rPr>
        <b/>
        <sz val="11"/>
        <rFont val="Calibri"/>
        <family val="2"/>
        <scheme val="minor"/>
      </rPr>
      <t>(GRECO D, E, G, H, I et K)</t>
    </r>
  </si>
  <si>
    <r>
      <t xml:space="preserve">Plantation de peupliers
</t>
    </r>
    <r>
      <rPr>
        <b/>
        <sz val="11"/>
        <color theme="1"/>
        <rFont val="Calibri"/>
        <family val="2"/>
        <scheme val="minor"/>
      </rPr>
      <t>(GRECO A, B, C, F et L)</t>
    </r>
  </si>
  <si>
    <r>
      <t xml:space="preserve">Barème travaux principaux en €/ha </t>
    </r>
    <r>
      <rPr>
        <sz val="14"/>
        <color theme="1"/>
        <rFont val="Calibri"/>
        <family val="2"/>
        <scheme val="minor"/>
      </rPr>
      <t>(préparation, plants et plantation, premiers entretiens)</t>
    </r>
  </si>
  <si>
    <t>Répulsif anti-gibier</t>
  </si>
  <si>
    <r>
      <t>Protections individuelles anti-gibier (</t>
    </r>
    <r>
      <rPr>
        <sz val="14"/>
        <color theme="1"/>
        <rFont val="Calibri"/>
        <family val="2"/>
      </rPr>
      <t>≥</t>
    </r>
    <r>
      <rPr>
        <sz val="14"/>
        <color theme="1"/>
        <rFont val="Calibri"/>
        <family val="2"/>
        <scheme val="minor"/>
      </rPr>
      <t>1,20m)* ou d'un coût équivalent</t>
    </r>
  </si>
  <si>
    <t>Clôture périmétrale anti-gibier ( ≥ 1,8 m)**</t>
  </si>
  <si>
    <t>1 500 € 
+ 16 %</t>
  </si>
  <si>
    <t>1 500 € + 18 %</t>
  </si>
  <si>
    <t>1 500 € 
+ 18 %</t>
  </si>
  <si>
    <t>travaux principaux accessoires</t>
  </si>
  <si>
    <t>Maîtrise d'œuvre*** (14% pour projets &gt; 20ha)</t>
  </si>
  <si>
    <t>Autres pins</t>
  </si>
  <si>
    <t>Barème Fonds Pérenne 2024 (avec 3 entretiens)</t>
  </si>
  <si>
    <t>réintroduction de la ligne pin martime et taeda mais avec seulement prise en compte de la différence de prix des plants avec les autres pins d'après FCBA 2024</t>
  </si>
  <si>
    <t>nb de plts</t>
  </si>
  <si>
    <t>P/U</t>
  </si>
  <si>
    <t>€ / plc</t>
  </si>
  <si>
    <t>pm</t>
  </si>
  <si>
    <t>autres pins</t>
  </si>
  <si>
    <t>Nombre minimum de plants par placeau et ratios initiaux</t>
  </si>
  <si>
    <t>recalcul pin maritime</t>
  </si>
  <si>
    <t>écart pin maritime /plc</t>
  </si>
  <si>
    <t>Groupe d’essences</t>
  </si>
  <si>
    <t>R1.A</t>
  </si>
  <si>
    <t>R1.B</t>
  </si>
  <si>
    <t>R2</t>
  </si>
  <si>
    <t>R3</t>
  </si>
  <si>
    <t>R4</t>
  </si>
  <si>
    <t>R5</t>
  </si>
  <si>
    <t>R6</t>
  </si>
  <si>
    <t>R7</t>
  </si>
  <si>
    <t>R8</t>
  </si>
  <si>
    <t>MO.R</t>
  </si>
  <si>
    <t>Maîtrise d’œuvre</t>
  </si>
  <si>
    <t>Options en €/ha</t>
  </si>
  <si>
    <r>
      <rPr>
        <b/>
        <sz val="14"/>
        <color theme="1"/>
        <rFont val="Calibri"/>
        <family val="2"/>
        <scheme val="minor"/>
      </rPr>
      <t>Options</t>
    </r>
    <r>
      <rPr>
        <sz val="14"/>
        <color theme="1"/>
        <rFont val="Calibri"/>
        <family val="2"/>
        <scheme val="minor"/>
      </rPr>
      <t xml:space="preserve"> 
(pour l'option cloisonnement : ouverture et 3 entretiens)</t>
    </r>
  </si>
  <si>
    <r>
      <t>Plantation toutes essences PLAINES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(GRECO A, B, C, F et L)</t>
    </r>
  </si>
  <si>
    <t>Forfait au plant (€ HT)</t>
  </si>
  <si>
    <t>Pin maritime, Pin taeda (Landes)</t>
  </si>
  <si>
    <t>Autre pins</t>
  </si>
  <si>
    <t>Pin maritime, Pin taeda (Charentes, Périgord)</t>
  </si>
  <si>
    <t>Chênes sessile, pédonculé, pubescent et liège, Châtaignier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</si>
</sst>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\ _€_-;\-* #,##0\ _€_-;_-* &quot;-&quot;\ _€_-;_-@_-"/>
    <numFmt numFmtId="165" formatCode="_-* #,##0.0\ _€_-;\-* #,##0.0\ _€_-;_-* &quot;-&quot;\ _€_-;_-@_-"/>
    <numFmt numFmtId="166" formatCode="_-* #,##0.0_-;\-* #,##0.0_-;_-* &quot;-&quot;??_-;_-@_-"/>
    <numFmt numFmtId="167" formatCode="_-* #,##0_-;\-* #,##0_-;_-* &quot;-&quot;??_-;_-@_-"/>
    <numFmt numFmtId="168" formatCode="_-* #,##0.00\ _€_-;\-* #,##0.00\ _€_-;_-* &quot;-&quot;\ _€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1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0000"/>
      <name val="Calibri1"/>
    </font>
    <font>
      <sz val="14"/>
      <color theme="1"/>
      <name val="Calibri"/>
      <family val="2"/>
    </font>
    <font>
      <sz val="14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1">
      <alignment horizontal="center" vertical="center"/>
    </xf>
    <xf numFmtId="43" fontId="11" fillId="0" borderId="0" applyFont="0" applyFill="0" applyBorder="0" applyAlignment="0" applyProtection="0"/>
  </cellStyleXfs>
  <cellXfs count="172">
    <xf numFmtId="0" fontId="0" fillId="0" borderId="0" xfId="0"/>
    <xf numFmtId="0" fontId="4" fillId="0" borderId="2" xfId="2" applyFont="1" applyBorder="1" applyAlignment="1"/>
    <xf numFmtId="0" fontId="4" fillId="2" borderId="13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right"/>
    </xf>
    <xf numFmtId="0" fontId="4" fillId="2" borderId="14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9" fillId="2" borderId="16" xfId="2" applyFont="1" applyFill="1" applyBorder="1" applyAlignment="1">
      <alignment horizontal="center" vertical="center" wrapText="1"/>
    </xf>
    <xf numFmtId="0" fontId="4" fillId="0" borderId="17" xfId="2" applyFont="1" applyBorder="1" applyAlignment="1">
      <alignment horizontal="right" vertical="center" wrapText="1"/>
    </xf>
    <xf numFmtId="164" fontId="9" fillId="4" borderId="18" xfId="2" applyNumberFormat="1" applyFont="1" applyFill="1" applyBorder="1" applyAlignment="1">
      <alignment vertical="center"/>
    </xf>
    <xf numFmtId="164" fontId="9" fillId="4" borderId="16" xfId="2" applyNumberFormat="1" applyFont="1" applyFill="1" applyBorder="1" applyAlignment="1">
      <alignment vertical="center"/>
    </xf>
    <xf numFmtId="164" fontId="9" fillId="4" borderId="19" xfId="2" applyNumberFormat="1" applyFont="1" applyFill="1" applyBorder="1" applyAlignment="1">
      <alignment vertical="center"/>
    </xf>
    <xf numFmtId="164" fontId="9" fillId="4" borderId="20" xfId="2" applyNumberFormat="1" applyFont="1" applyFill="1" applyBorder="1" applyAlignment="1">
      <alignment vertical="center"/>
    </xf>
    <xf numFmtId="164" fontId="9" fillId="4" borderId="17" xfId="2" applyNumberFormat="1" applyFont="1" applyFill="1" applyBorder="1" applyAlignment="1">
      <alignment vertical="center"/>
    </xf>
    <xf numFmtId="0" fontId="9" fillId="2" borderId="21" xfId="2" applyFont="1" applyFill="1" applyBorder="1" applyAlignment="1">
      <alignment horizontal="center" vertical="center" wrapText="1"/>
    </xf>
    <xf numFmtId="0" fontId="7" fillId="0" borderId="22" xfId="2" applyFont="1" applyBorder="1" applyAlignment="1">
      <alignment horizontal="right" vertical="center" wrapText="1"/>
    </xf>
    <xf numFmtId="10" fontId="0" fillId="0" borderId="23" xfId="1" applyNumberFormat="1" applyFont="1" applyBorder="1" applyAlignment="1">
      <alignment vertical="center"/>
    </xf>
    <xf numFmtId="164" fontId="10" fillId="0" borderId="21" xfId="2" applyNumberFormat="1" applyFont="1" applyBorder="1">
      <alignment horizontal="center" vertical="center"/>
    </xf>
    <xf numFmtId="164" fontId="10" fillId="0" borderId="24" xfId="2" applyNumberFormat="1" applyFont="1" applyBorder="1">
      <alignment horizontal="center" vertical="center"/>
    </xf>
    <xf numFmtId="164" fontId="10" fillId="0" borderId="25" xfId="2" applyNumberFormat="1" applyFont="1" applyBorder="1">
      <alignment horizontal="center" vertical="center"/>
    </xf>
    <xf numFmtId="10" fontId="0" fillId="0" borderId="23" xfId="1" applyNumberFormat="1" applyFont="1" applyBorder="1"/>
    <xf numFmtId="0" fontId="4" fillId="0" borderId="22" xfId="2" applyFont="1" applyBorder="1" applyAlignment="1">
      <alignment horizontal="right" vertical="center" wrapText="1"/>
    </xf>
    <xf numFmtId="164" fontId="10" fillId="0" borderId="26" xfId="2" applyNumberFormat="1" applyFont="1" applyBorder="1">
      <alignment horizontal="center" vertical="center"/>
    </xf>
    <xf numFmtId="0" fontId="9" fillId="2" borderId="27" xfId="2" applyFont="1" applyFill="1" applyBorder="1" applyAlignment="1">
      <alignment horizontal="center" vertical="center" wrapText="1"/>
    </xf>
    <xf numFmtId="0" fontId="4" fillId="0" borderId="28" xfId="2" applyFont="1" applyBorder="1" applyAlignment="1">
      <alignment horizontal="right" vertical="center" wrapText="1"/>
    </xf>
    <xf numFmtId="164" fontId="9" fillId="4" borderId="29" xfId="2" applyNumberFormat="1" applyFont="1" applyFill="1" applyBorder="1">
      <alignment horizontal="center" vertical="center"/>
    </xf>
    <xf numFmtId="164" fontId="9" fillId="4" borderId="30" xfId="2" applyNumberFormat="1" applyFont="1" applyFill="1" applyBorder="1">
      <alignment horizontal="center" vertical="center"/>
    </xf>
    <xf numFmtId="164" fontId="9" fillId="4" borderId="31" xfId="2" applyNumberFormat="1" applyFont="1" applyFill="1" applyBorder="1">
      <alignment horizontal="center" vertical="center"/>
    </xf>
    <xf numFmtId="164" fontId="9" fillId="4" borderId="32" xfId="2" applyNumberFormat="1" applyFont="1" applyFill="1" applyBorder="1">
      <alignment horizontal="center" vertical="center"/>
    </xf>
    <xf numFmtId="164" fontId="9" fillId="4" borderId="33" xfId="2" applyNumberFormat="1" applyFont="1" applyFill="1" applyBorder="1">
      <alignment horizontal="center" vertical="center"/>
    </xf>
    <xf numFmtId="0" fontId="0" fillId="0" borderId="2" xfId="0" applyBorder="1"/>
    <xf numFmtId="0" fontId="4" fillId="3" borderId="3" xfId="2" applyFont="1" applyFill="1" applyBorder="1" applyAlignment="1">
      <alignment horizontal="right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9" fillId="2" borderId="21" xfId="2" applyFont="1" applyFill="1" applyBorder="1">
      <alignment horizontal="center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8" xfId="2" applyFont="1" applyBorder="1" applyAlignment="1">
      <alignment horizontal="left" vertical="center" wrapText="1"/>
    </xf>
    <xf numFmtId="0" fontId="0" fillId="0" borderId="23" xfId="0" applyBorder="1" applyAlignment="1">
      <alignment vertical="center"/>
    </xf>
    <xf numFmtId="0" fontId="0" fillId="0" borderId="23" xfId="0" applyBorder="1"/>
    <xf numFmtId="0" fontId="9" fillId="2" borderId="30" xfId="2" applyFont="1" applyFill="1" applyBorder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/>
    <xf numFmtId="0" fontId="3" fillId="0" borderId="3" xfId="2" applyBorder="1">
      <alignment horizontal="center" vertical="center"/>
    </xf>
    <xf numFmtId="0" fontId="4" fillId="2" borderId="13" xfId="2" applyFont="1" applyFill="1" applyBorder="1" applyAlignment="1"/>
    <xf numFmtId="164" fontId="9" fillId="4" borderId="26" xfId="2" applyNumberFormat="1" applyFont="1" applyFill="1" applyBorder="1">
      <alignment horizontal="center" vertical="center"/>
    </xf>
    <xf numFmtId="164" fontId="9" fillId="4" borderId="21" xfId="2" applyNumberFormat="1" applyFont="1" applyFill="1" applyBorder="1">
      <alignment horizontal="center" vertical="center"/>
    </xf>
    <xf numFmtId="164" fontId="9" fillId="4" borderId="24" xfId="2" applyNumberFormat="1" applyFont="1" applyFill="1" applyBorder="1">
      <alignment horizontal="center" vertical="center"/>
    </xf>
    <xf numFmtId="164" fontId="9" fillId="4" borderId="25" xfId="2" applyNumberFormat="1" applyFont="1" applyFill="1" applyBorder="1">
      <alignment horizontal="center" vertical="center"/>
    </xf>
    <xf numFmtId="164" fontId="9" fillId="4" borderId="27" xfId="2" applyNumberFormat="1" applyFont="1" applyFill="1" applyBorder="1">
      <alignment horizontal="center" vertical="center"/>
    </xf>
    <xf numFmtId="164" fontId="9" fillId="4" borderId="40" xfId="2" applyNumberFormat="1" applyFont="1" applyFill="1" applyBorder="1">
      <alignment horizontal="center" vertical="center"/>
    </xf>
    <xf numFmtId="164" fontId="10" fillId="4" borderId="26" xfId="2" applyNumberFormat="1" applyFont="1" applyFill="1" applyBorder="1">
      <alignment horizontal="center" vertical="center"/>
    </xf>
    <xf numFmtId="164" fontId="10" fillId="4" borderId="21" xfId="2" applyNumberFormat="1" applyFont="1" applyFill="1" applyBorder="1">
      <alignment horizontal="center" vertical="center"/>
    </xf>
    <xf numFmtId="164" fontId="10" fillId="4" borderId="24" xfId="2" applyNumberFormat="1" applyFont="1" applyFill="1" applyBorder="1">
      <alignment horizontal="center" vertical="center"/>
    </xf>
    <xf numFmtId="164" fontId="9" fillId="4" borderId="39" xfId="2" applyNumberFormat="1" applyFont="1" applyFill="1" applyBorder="1">
      <alignment horizontal="center" vertical="center"/>
    </xf>
    <xf numFmtId="164" fontId="9" fillId="4" borderId="41" xfId="2" applyNumberFormat="1" applyFont="1" applyFill="1" applyBorder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right" vertical="center" wrapText="1"/>
    </xf>
    <xf numFmtId="0" fontId="4" fillId="0" borderId="5" xfId="2" applyFont="1" applyBorder="1" applyAlignment="1">
      <alignment horizontal="center"/>
    </xf>
    <xf numFmtId="0" fontId="4" fillId="0" borderId="42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164" fontId="4" fillId="4" borderId="26" xfId="2" applyNumberFormat="1" applyFont="1" applyFill="1" applyBorder="1">
      <alignment horizontal="center" vertical="center"/>
    </xf>
    <xf numFmtId="164" fontId="4" fillId="4" borderId="21" xfId="2" applyNumberFormat="1" applyFont="1" applyFill="1" applyBorder="1">
      <alignment horizontal="center" vertical="center"/>
    </xf>
    <xf numFmtId="164" fontId="4" fillId="4" borderId="24" xfId="2" applyNumberFormat="1" applyFont="1" applyFill="1" applyBorder="1">
      <alignment horizontal="center" vertical="center"/>
    </xf>
    <xf numFmtId="164" fontId="4" fillId="4" borderId="25" xfId="2" applyNumberFormat="1" applyFont="1" applyFill="1" applyBorder="1">
      <alignment horizontal="center" vertical="center"/>
    </xf>
    <xf numFmtId="164" fontId="4" fillId="4" borderId="22" xfId="2" applyNumberFormat="1" applyFont="1" applyFill="1" applyBorder="1">
      <alignment horizontal="center" vertical="center"/>
    </xf>
    <xf numFmtId="43" fontId="10" fillId="4" borderId="25" xfId="3" applyFont="1" applyFill="1" applyBorder="1" applyAlignment="1">
      <alignment horizontal="center" vertical="center"/>
    </xf>
    <xf numFmtId="43" fontId="10" fillId="4" borderId="21" xfId="3" applyFont="1" applyFill="1" applyBorder="1" applyAlignment="1">
      <alignment horizontal="center" vertical="center"/>
    </xf>
    <xf numFmtId="43" fontId="10" fillId="4" borderId="24" xfId="3" applyFont="1" applyFill="1" applyBorder="1" applyAlignment="1">
      <alignment horizontal="center" vertical="center"/>
    </xf>
    <xf numFmtId="164" fontId="4" fillId="4" borderId="44" xfId="2" applyNumberFormat="1" applyFont="1" applyFill="1" applyBorder="1">
      <alignment horizontal="center" vertical="center"/>
    </xf>
    <xf numFmtId="164" fontId="4" fillId="4" borderId="27" xfId="2" applyNumberFormat="1" applyFont="1" applyFill="1" applyBorder="1">
      <alignment horizontal="center" vertical="center"/>
    </xf>
    <xf numFmtId="164" fontId="4" fillId="4" borderId="45" xfId="2" applyNumberFormat="1" applyFont="1" applyFill="1" applyBorder="1">
      <alignment horizontal="center" vertical="center"/>
    </xf>
    <xf numFmtId="164" fontId="4" fillId="4" borderId="46" xfId="2" applyNumberFormat="1" applyFont="1" applyFill="1" applyBorder="1">
      <alignment horizontal="center" vertical="center"/>
    </xf>
    <xf numFmtId="164" fontId="4" fillId="4" borderId="28" xfId="2" applyNumberFormat="1" applyFont="1" applyFill="1" applyBorder="1">
      <alignment horizontal="center" vertical="center"/>
    </xf>
    <xf numFmtId="0" fontId="9" fillId="0" borderId="33" xfId="2" applyFont="1" applyBorder="1" applyAlignment="1">
      <alignment horizontal="left" vertical="center"/>
    </xf>
    <xf numFmtId="164" fontId="9" fillId="0" borderId="29" xfId="2" applyNumberFormat="1" applyFont="1" applyBorder="1" applyAlignment="1">
      <alignment horizontal="center" vertical="center" wrapText="1"/>
    </xf>
    <xf numFmtId="164" fontId="9" fillId="0" borderId="30" xfId="2" applyNumberFormat="1" applyFont="1" applyBorder="1" applyAlignment="1">
      <alignment horizontal="center" vertical="center" wrapText="1"/>
    </xf>
    <xf numFmtId="9" fontId="13" fillId="0" borderId="31" xfId="2" applyNumberFormat="1" applyFont="1" applyBorder="1">
      <alignment horizontal="center" vertical="center"/>
    </xf>
    <xf numFmtId="164" fontId="9" fillId="0" borderId="32" xfId="2" applyNumberFormat="1" applyFont="1" applyBorder="1" applyAlignment="1">
      <alignment horizontal="center" vertical="center" wrapText="1"/>
    </xf>
    <xf numFmtId="9" fontId="13" fillId="0" borderId="33" xfId="2" applyNumberFormat="1" applyFont="1" applyBorder="1">
      <alignment horizontal="center" vertical="center"/>
    </xf>
    <xf numFmtId="0" fontId="4" fillId="0" borderId="43" xfId="2" applyFont="1" applyBorder="1" applyAlignment="1">
      <alignment horizontal="center" vertical="center" wrapText="1"/>
    </xf>
    <xf numFmtId="0" fontId="9" fillId="2" borderId="36" xfId="2" applyFont="1" applyFill="1" applyBorder="1" applyAlignment="1">
      <alignment horizontal="center" vertical="center" wrapText="1"/>
    </xf>
    <xf numFmtId="0" fontId="4" fillId="0" borderId="47" xfId="2" applyFont="1" applyBorder="1" applyAlignment="1">
      <alignment horizontal="right" vertical="center" wrapText="1"/>
    </xf>
    <xf numFmtId="0" fontId="0" fillId="4" borderId="48" xfId="0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8" xfId="0" applyBorder="1"/>
    <xf numFmtId="168" fontId="0" fillId="0" borderId="23" xfId="1" applyNumberFormat="1" applyFont="1" applyBorder="1"/>
    <xf numFmtId="0" fontId="14" fillId="0" borderId="0" xfId="0" applyFont="1"/>
    <xf numFmtId="168" fontId="0" fillId="0" borderId="0" xfId="0" applyNumberFormat="1"/>
    <xf numFmtId="0" fontId="4" fillId="0" borderId="3" xfId="2" applyFont="1" applyBorder="1" applyAlignment="1">
      <alignment horizontal="center" vertical="center" wrapText="1"/>
    </xf>
    <xf numFmtId="164" fontId="20" fillId="5" borderId="35" xfId="2" applyNumberFormat="1" applyFont="1" applyFill="1" applyBorder="1">
      <alignment horizontal="center" vertical="center"/>
    </xf>
    <xf numFmtId="164" fontId="20" fillId="5" borderId="20" xfId="2" applyNumberFormat="1" applyFont="1" applyFill="1" applyBorder="1">
      <alignment horizontal="center" vertical="center"/>
    </xf>
    <xf numFmtId="164" fontId="20" fillId="5" borderId="19" xfId="2" applyNumberFormat="1" applyFont="1" applyFill="1" applyBorder="1">
      <alignment horizontal="center" vertical="center"/>
    </xf>
    <xf numFmtId="164" fontId="20" fillId="0" borderId="18" xfId="2" applyNumberFormat="1" applyFont="1" applyBorder="1">
      <alignment horizontal="center" vertical="center"/>
    </xf>
    <xf numFmtId="164" fontId="20" fillId="0" borderId="21" xfId="2" applyNumberFormat="1" applyFont="1" applyBorder="1">
      <alignment horizontal="center" vertical="center"/>
    </xf>
    <xf numFmtId="164" fontId="20" fillId="0" borderId="24" xfId="2" applyNumberFormat="1" applyFont="1" applyBorder="1">
      <alignment horizontal="center" vertical="center"/>
    </xf>
    <xf numFmtId="164" fontId="20" fillId="0" borderId="25" xfId="2" applyNumberFormat="1" applyFont="1" applyBorder="1">
      <alignment horizontal="center" vertical="center"/>
    </xf>
    <xf numFmtId="164" fontId="20" fillId="0" borderId="26" xfId="2" applyNumberFormat="1" applyFont="1" applyBorder="1">
      <alignment horizontal="center" vertical="center"/>
    </xf>
    <xf numFmtId="164" fontId="20" fillId="5" borderId="30" xfId="2" applyNumberFormat="1" applyFont="1" applyFill="1" applyBorder="1">
      <alignment horizontal="center" vertical="center"/>
    </xf>
    <xf numFmtId="164" fontId="20" fillId="5" borderId="31" xfId="2" applyNumberFormat="1" applyFont="1" applyFill="1" applyBorder="1">
      <alignment horizontal="center" vertical="center"/>
    </xf>
    <xf numFmtId="168" fontId="20" fillId="0" borderId="26" xfId="2" applyNumberFormat="1" applyFont="1" applyBorder="1">
      <alignment horizontal="center" vertical="center"/>
    </xf>
    <xf numFmtId="168" fontId="20" fillId="0" borderId="21" xfId="2" applyNumberFormat="1" applyFont="1" applyBorder="1">
      <alignment horizontal="center" vertical="center"/>
    </xf>
    <xf numFmtId="168" fontId="20" fillId="0" borderId="24" xfId="2" applyNumberFormat="1" applyFont="1" applyBorder="1">
      <alignment horizontal="center" vertical="center"/>
    </xf>
    <xf numFmtId="168" fontId="20" fillId="0" borderId="25" xfId="2" applyNumberFormat="1" applyFont="1" applyBorder="1">
      <alignment horizontal="center" vertical="center"/>
    </xf>
    <xf numFmtId="164" fontId="20" fillId="0" borderId="22" xfId="2" applyNumberFormat="1" applyFont="1" applyBorder="1">
      <alignment horizontal="center" vertical="center"/>
    </xf>
    <xf numFmtId="168" fontId="20" fillId="0" borderId="22" xfId="2" applyNumberFormat="1" applyFont="1" applyBorder="1">
      <alignment horizontal="center" vertical="center"/>
    </xf>
    <xf numFmtId="165" fontId="20" fillId="0" borderId="26" xfId="3" applyNumberFormat="1" applyFont="1" applyBorder="1" applyAlignment="1">
      <alignment horizontal="center" vertical="center"/>
    </xf>
    <xf numFmtId="165" fontId="20" fillId="0" borderId="21" xfId="3" applyNumberFormat="1" applyFont="1" applyBorder="1" applyAlignment="1">
      <alignment horizontal="center" vertical="center"/>
    </xf>
    <xf numFmtId="165" fontId="20" fillId="0" borderId="24" xfId="3" applyNumberFormat="1" applyFont="1" applyBorder="1" applyAlignment="1">
      <alignment horizontal="center" vertical="center"/>
    </xf>
    <xf numFmtId="165" fontId="20" fillId="0" borderId="25" xfId="3" applyNumberFormat="1" applyFont="1" applyBorder="1" applyAlignment="1">
      <alignment horizontal="center" vertical="center"/>
    </xf>
    <xf numFmtId="165" fontId="20" fillId="0" borderId="22" xfId="3" applyNumberFormat="1" applyFont="1" applyBorder="1" applyAlignment="1">
      <alignment horizontal="center" vertical="center"/>
    </xf>
    <xf numFmtId="167" fontId="20" fillId="0" borderId="26" xfId="3" applyNumberFormat="1" applyFont="1" applyBorder="1" applyAlignment="1">
      <alignment horizontal="center" vertical="center"/>
    </xf>
    <xf numFmtId="167" fontId="20" fillId="0" borderId="21" xfId="3" applyNumberFormat="1" applyFont="1" applyBorder="1" applyAlignment="1">
      <alignment horizontal="center" vertical="center"/>
    </xf>
    <xf numFmtId="167" fontId="20" fillId="0" borderId="24" xfId="3" applyNumberFormat="1" applyFont="1" applyBorder="1" applyAlignment="1">
      <alignment horizontal="center" vertical="center"/>
    </xf>
    <xf numFmtId="167" fontId="20" fillId="0" borderId="25" xfId="3" applyNumberFormat="1" applyFont="1" applyBorder="1" applyAlignment="1">
      <alignment horizontal="center" vertical="center"/>
    </xf>
    <xf numFmtId="167" fontId="20" fillId="0" borderId="22" xfId="3" applyNumberFormat="1" applyFont="1" applyBorder="1" applyAlignment="1">
      <alignment horizontal="center" vertical="center"/>
    </xf>
    <xf numFmtId="166" fontId="20" fillId="0" borderId="26" xfId="3" applyNumberFormat="1" applyFont="1" applyBorder="1" applyAlignment="1">
      <alignment horizontal="center" vertical="center"/>
    </xf>
    <xf numFmtId="166" fontId="20" fillId="0" borderId="21" xfId="3" applyNumberFormat="1" applyFont="1" applyBorder="1" applyAlignment="1">
      <alignment horizontal="center" vertical="center"/>
    </xf>
    <xf numFmtId="166" fontId="20" fillId="0" borderId="24" xfId="3" applyNumberFormat="1" applyFont="1" applyBorder="1" applyAlignment="1">
      <alignment horizontal="center" vertical="center"/>
    </xf>
    <xf numFmtId="166" fontId="20" fillId="0" borderId="25" xfId="3" applyNumberFormat="1" applyFont="1" applyBorder="1" applyAlignment="1">
      <alignment horizontal="center" vertical="center"/>
    </xf>
    <xf numFmtId="164" fontId="10" fillId="4" borderId="18" xfId="2" applyNumberFormat="1" applyFont="1" applyFill="1" applyBorder="1" applyAlignment="1">
      <alignment vertical="center"/>
    </xf>
    <xf numFmtId="164" fontId="10" fillId="4" borderId="16" xfId="2" applyNumberFormat="1" applyFont="1" applyFill="1" applyBorder="1" applyAlignment="1">
      <alignment vertical="center"/>
    </xf>
    <xf numFmtId="164" fontId="10" fillId="4" borderId="19" xfId="2" applyNumberFormat="1" applyFont="1" applyFill="1" applyBorder="1" applyAlignment="1">
      <alignment vertical="center"/>
    </xf>
    <xf numFmtId="164" fontId="10" fillId="4" borderId="20" xfId="2" applyNumberFormat="1" applyFont="1" applyFill="1" applyBorder="1" applyAlignment="1">
      <alignment vertical="center"/>
    </xf>
    <xf numFmtId="164" fontId="10" fillId="4" borderId="17" xfId="2" applyNumberFormat="1" applyFont="1" applyFill="1" applyBorder="1" applyAlignment="1">
      <alignment vertical="center"/>
    </xf>
    <xf numFmtId="0" fontId="15" fillId="4" borderId="50" xfId="0" applyFont="1" applyFill="1" applyBorder="1"/>
    <xf numFmtId="0" fontId="15" fillId="0" borderId="0" xfId="0" applyFont="1"/>
    <xf numFmtId="0" fontId="17" fillId="0" borderId="25" xfId="2" applyFont="1" applyFill="1" applyBorder="1" applyAlignment="1">
      <alignment horizontal="center"/>
    </xf>
    <xf numFmtId="0" fontId="17" fillId="0" borderId="21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left" vertical="center" wrapText="1"/>
    </xf>
    <xf numFmtId="0" fontId="15" fillId="0" borderId="21" xfId="0" applyFont="1" applyBorder="1"/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9" fontId="0" fillId="6" borderId="53" xfId="0" applyNumberFormat="1" applyFill="1" applyBorder="1" applyAlignment="1">
      <alignment horizontal="center"/>
    </xf>
    <xf numFmtId="0" fontId="2" fillId="0" borderId="53" xfId="0" applyFont="1" applyBorder="1" applyAlignment="1">
      <alignment horizontal="center" vertical="center" wrapText="1"/>
    </xf>
    <xf numFmtId="0" fontId="2" fillId="6" borderId="53" xfId="0" applyFont="1" applyFill="1" applyBorder="1" applyAlignment="1">
      <alignment horizontal="center" vertical="center" wrapText="1"/>
    </xf>
    <xf numFmtId="2" fontId="0" fillId="6" borderId="54" xfId="0" applyNumberFormat="1" applyFill="1" applyBorder="1"/>
    <xf numFmtId="2" fontId="0" fillId="6" borderId="55" xfId="0" applyNumberFormat="1" applyFill="1" applyBorder="1"/>
    <xf numFmtId="2" fontId="0" fillId="6" borderId="56" xfId="0" applyNumberFormat="1" applyFill="1" applyBorder="1"/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right"/>
    </xf>
    <xf numFmtId="0" fontId="3" fillId="0" borderId="3" xfId="2" applyBorder="1" applyAlignment="1">
      <alignment horizontal="right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3" xfId="2" applyFont="1" applyBorder="1">
      <alignment horizontal="center" vertical="center"/>
    </xf>
    <xf numFmtId="0" fontId="4" fillId="0" borderId="10" xfId="2" applyFont="1" applyBorder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right"/>
    </xf>
    <xf numFmtId="0" fontId="3" fillId="0" borderId="4" xfId="2" applyBorder="1" applyAlignment="1">
      <alignment horizontal="center" vertical="center" wrapText="1"/>
    </xf>
    <xf numFmtId="0" fontId="3" fillId="0" borderId="8" xfId="2" applyBorder="1" applyAlignment="1">
      <alignment horizontal="center" vertical="center" wrapText="1"/>
    </xf>
    <xf numFmtId="0" fontId="3" fillId="0" borderId="12" xfId="2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49" xfId="2" applyFont="1" applyBorder="1" applyAlignment="1">
      <alignment horizontal="center" vertical="center" wrapText="1"/>
    </xf>
  </cellXfs>
  <cellStyles count="4">
    <cellStyle name="Milliers 2" xfId="3"/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T17"/>
  <sheetViews>
    <sheetView tabSelected="1" zoomScale="60" zoomScaleNormal="60" workbookViewId="0">
      <selection activeCell="J14" sqref="J14"/>
    </sheetView>
  </sheetViews>
  <sheetFormatPr baseColWidth="10" defaultRowHeight="15"/>
  <cols>
    <col min="1" max="1" width="27" customWidth="1"/>
    <col min="3" max="3" width="52.5703125" customWidth="1"/>
    <col min="13" max="13" width="11.7109375" customWidth="1"/>
  </cols>
  <sheetData>
    <row r="1" spans="1:20" ht="19.5" customHeight="1" thickBot="1">
      <c r="A1" s="145" t="s">
        <v>42</v>
      </c>
      <c r="B1" s="146"/>
      <c r="C1" s="146"/>
      <c r="D1" s="147" t="s">
        <v>43</v>
      </c>
      <c r="E1" s="148"/>
      <c r="F1" s="149"/>
      <c r="G1" s="148" t="s">
        <v>44</v>
      </c>
      <c r="H1" s="148"/>
      <c r="I1" s="148"/>
      <c r="J1" s="147" t="s">
        <v>45</v>
      </c>
      <c r="K1" s="148"/>
      <c r="L1" s="149"/>
      <c r="M1" s="148" t="s">
        <v>3</v>
      </c>
      <c r="N1" s="148"/>
      <c r="O1" s="148"/>
      <c r="P1" s="147" t="s">
        <v>46</v>
      </c>
      <c r="Q1" s="148"/>
      <c r="R1" s="149"/>
    </row>
    <row r="2" spans="1:20" ht="86.25" customHeight="1" thickBot="1">
      <c r="A2" s="41" t="s">
        <v>61</v>
      </c>
      <c r="B2" s="42"/>
      <c r="C2" s="43"/>
      <c r="D2" s="141" t="s">
        <v>47</v>
      </c>
      <c r="E2" s="142"/>
      <c r="F2" s="143"/>
      <c r="G2" s="141" t="s">
        <v>48</v>
      </c>
      <c r="H2" s="142"/>
      <c r="I2" s="143"/>
      <c r="J2" s="152" t="s">
        <v>85</v>
      </c>
      <c r="K2" s="153"/>
      <c r="L2" s="154"/>
      <c r="M2" s="152" t="s">
        <v>49</v>
      </c>
      <c r="N2" s="153"/>
      <c r="O2" s="154"/>
      <c r="P2" s="141" t="s">
        <v>50</v>
      </c>
      <c r="Q2" s="142"/>
      <c r="R2" s="143"/>
    </row>
    <row r="3" spans="1:20" ht="19.5" thickBot="1">
      <c r="A3" s="1"/>
      <c r="B3" s="44" t="s">
        <v>8</v>
      </c>
      <c r="C3" s="3" t="s">
        <v>9</v>
      </c>
      <c r="D3" s="5" t="s">
        <v>10</v>
      </c>
      <c r="E3" s="6" t="s">
        <v>11</v>
      </c>
      <c r="F3" s="7" t="s">
        <v>12</v>
      </c>
      <c r="G3" s="8" t="s">
        <v>10</v>
      </c>
      <c r="H3" s="6" t="s">
        <v>11</v>
      </c>
      <c r="I3" s="8" t="s">
        <v>12</v>
      </c>
      <c r="J3" s="5" t="s">
        <v>10</v>
      </c>
      <c r="K3" s="6" t="s">
        <v>11</v>
      </c>
      <c r="L3" s="7" t="s">
        <v>12</v>
      </c>
      <c r="M3" s="5" t="s">
        <v>10</v>
      </c>
      <c r="N3" s="6" t="s">
        <v>11</v>
      </c>
      <c r="O3" s="8" t="s">
        <v>12</v>
      </c>
      <c r="P3" s="5" t="s">
        <v>10</v>
      </c>
      <c r="Q3" s="6" t="s">
        <v>11</v>
      </c>
      <c r="R3" s="7" t="s">
        <v>12</v>
      </c>
    </row>
    <row r="4" spans="1:20" ht="18.75">
      <c r="A4" s="144" t="s">
        <v>51</v>
      </c>
      <c r="B4" s="9" t="s">
        <v>14</v>
      </c>
      <c r="C4" s="10" t="s">
        <v>15</v>
      </c>
      <c r="D4" s="92">
        <f>E4*1.05</f>
        <v>2310</v>
      </c>
      <c r="E4" s="93">
        <v>2200</v>
      </c>
      <c r="F4" s="94">
        <f>E4*0.95</f>
        <v>2090</v>
      </c>
      <c r="G4" s="92">
        <v>3495</v>
      </c>
      <c r="H4" s="93">
        <v>3355</v>
      </c>
      <c r="I4" s="94">
        <v>3215</v>
      </c>
      <c r="J4" s="11"/>
      <c r="K4" s="12"/>
      <c r="L4" s="13"/>
      <c r="M4" s="14"/>
      <c r="N4" s="12"/>
      <c r="O4" s="15"/>
      <c r="P4" s="11"/>
      <c r="Q4" s="12"/>
      <c r="R4" s="13"/>
    </row>
    <row r="5" spans="1:20" ht="18.75">
      <c r="A5" s="144"/>
      <c r="B5" s="16" t="s">
        <v>16</v>
      </c>
      <c r="C5" s="17" t="s">
        <v>60</v>
      </c>
      <c r="D5" s="45"/>
      <c r="E5" s="46"/>
      <c r="F5" s="47"/>
      <c r="G5" s="48"/>
      <c r="H5" s="49"/>
      <c r="I5" s="50"/>
      <c r="J5" s="95">
        <v>4973</v>
      </c>
      <c r="K5" s="96">
        <v>4736</v>
      </c>
      <c r="L5" s="97">
        <v>4499</v>
      </c>
      <c r="M5" s="98">
        <v>5235</v>
      </c>
      <c r="N5" s="96">
        <v>4986</v>
      </c>
      <c r="O5" s="97">
        <v>4737</v>
      </c>
      <c r="P5" s="45"/>
      <c r="Q5" s="46"/>
      <c r="R5" s="47"/>
      <c r="S5" s="90"/>
      <c r="T5" s="90"/>
    </row>
    <row r="6" spans="1:20" ht="37.5">
      <c r="A6" s="144"/>
      <c r="B6" s="16" t="s">
        <v>17</v>
      </c>
      <c r="C6" s="23" t="s">
        <v>18</v>
      </c>
      <c r="D6" s="45"/>
      <c r="E6" s="46"/>
      <c r="F6" s="47"/>
      <c r="G6" s="48"/>
      <c r="H6" s="49"/>
      <c r="I6" s="50"/>
      <c r="J6" s="99">
        <v>5200</v>
      </c>
      <c r="K6" s="96">
        <v>4952</v>
      </c>
      <c r="L6" s="97">
        <v>4704</v>
      </c>
      <c r="M6" s="98">
        <v>5462</v>
      </c>
      <c r="N6" s="96">
        <v>5202</v>
      </c>
      <c r="O6" s="97">
        <v>4942</v>
      </c>
      <c r="P6" s="45"/>
      <c r="Q6" s="46"/>
      <c r="R6" s="47"/>
      <c r="S6" s="90"/>
      <c r="T6" s="90"/>
    </row>
    <row r="7" spans="1:20" ht="18.75">
      <c r="A7" s="144"/>
      <c r="B7" s="16" t="s">
        <v>19</v>
      </c>
      <c r="C7" s="23" t="s">
        <v>20</v>
      </c>
      <c r="D7" s="45"/>
      <c r="E7" s="46"/>
      <c r="F7" s="47"/>
      <c r="G7" s="48"/>
      <c r="H7" s="49"/>
      <c r="I7" s="50"/>
      <c r="J7" s="99">
        <v>5941</v>
      </c>
      <c r="K7" s="96">
        <v>5658</v>
      </c>
      <c r="L7" s="97">
        <v>5375</v>
      </c>
      <c r="M7" s="98">
        <v>6203</v>
      </c>
      <c r="N7" s="96">
        <v>5908</v>
      </c>
      <c r="O7" s="97">
        <v>5613</v>
      </c>
      <c r="P7" s="45"/>
      <c r="Q7" s="46"/>
      <c r="R7" s="47"/>
      <c r="S7" s="90"/>
      <c r="T7" s="90"/>
    </row>
    <row r="8" spans="1:20" ht="18.75">
      <c r="A8" s="144"/>
      <c r="B8" s="16" t="s">
        <v>21</v>
      </c>
      <c r="C8" s="23" t="s">
        <v>22</v>
      </c>
      <c r="D8" s="45"/>
      <c r="E8" s="46"/>
      <c r="F8" s="47"/>
      <c r="G8" s="48"/>
      <c r="H8" s="49"/>
      <c r="I8" s="50"/>
      <c r="J8" s="99">
        <v>5009</v>
      </c>
      <c r="K8" s="96">
        <v>4770</v>
      </c>
      <c r="L8" s="97">
        <v>4532</v>
      </c>
      <c r="M8" s="98">
        <v>5271</v>
      </c>
      <c r="N8" s="96">
        <v>5020</v>
      </c>
      <c r="O8" s="97">
        <v>4769</v>
      </c>
      <c r="P8" s="51"/>
      <c r="Q8" s="52"/>
      <c r="R8" s="53"/>
      <c r="S8" s="90"/>
      <c r="T8" s="90"/>
    </row>
    <row r="9" spans="1:20" ht="37.5">
      <c r="A9" s="144"/>
      <c r="B9" s="16" t="s">
        <v>23</v>
      </c>
      <c r="C9" s="23" t="s">
        <v>24</v>
      </c>
      <c r="D9" s="45"/>
      <c r="E9" s="46"/>
      <c r="F9" s="47"/>
      <c r="G9" s="48"/>
      <c r="H9" s="46"/>
      <c r="I9" s="50"/>
      <c r="J9" s="99">
        <v>5658</v>
      </c>
      <c r="K9" s="96">
        <v>5389</v>
      </c>
      <c r="L9" s="97">
        <v>5120</v>
      </c>
      <c r="M9" s="98">
        <v>5921</v>
      </c>
      <c r="N9" s="96">
        <v>5639</v>
      </c>
      <c r="O9" s="97">
        <v>5357</v>
      </c>
      <c r="P9" s="51"/>
      <c r="Q9" s="52"/>
      <c r="R9" s="53"/>
      <c r="S9" s="90"/>
      <c r="T9" s="90"/>
    </row>
    <row r="10" spans="1:20" ht="37.5">
      <c r="A10" s="144"/>
      <c r="B10" s="16" t="s">
        <v>25</v>
      </c>
      <c r="C10" s="23" t="s">
        <v>90</v>
      </c>
      <c r="D10" s="45"/>
      <c r="E10" s="46"/>
      <c r="F10" s="47"/>
      <c r="G10" s="48"/>
      <c r="H10" s="46"/>
      <c r="I10" s="50"/>
      <c r="J10" s="99">
        <v>6445</v>
      </c>
      <c r="K10" s="96">
        <v>6138</v>
      </c>
      <c r="L10" s="97">
        <v>5831</v>
      </c>
      <c r="M10" s="98">
        <v>6707</v>
      </c>
      <c r="N10" s="96">
        <v>6388</v>
      </c>
      <c r="O10" s="97">
        <v>6069</v>
      </c>
      <c r="P10" s="51"/>
      <c r="Q10" s="52"/>
      <c r="R10" s="53"/>
      <c r="S10" s="90"/>
      <c r="T10" s="90"/>
    </row>
    <row r="11" spans="1:20" ht="19.5" thickBot="1">
      <c r="A11" s="144"/>
      <c r="B11" s="25" t="s">
        <v>26</v>
      </c>
      <c r="C11" s="26" t="s">
        <v>27</v>
      </c>
      <c r="D11" s="27"/>
      <c r="E11" s="28"/>
      <c r="F11" s="29"/>
      <c r="G11" s="30"/>
      <c r="H11" s="54"/>
      <c r="I11" s="55"/>
      <c r="J11" s="27"/>
      <c r="K11" s="28"/>
      <c r="L11" s="29"/>
      <c r="M11" s="30"/>
      <c r="N11" s="28"/>
      <c r="O11" s="31"/>
      <c r="P11" s="95">
        <v>5481</v>
      </c>
      <c r="Q11" s="100">
        <v>5220</v>
      </c>
      <c r="R11" s="101">
        <v>4959</v>
      </c>
    </row>
    <row r="12" spans="1:20" ht="19.5" thickBot="1">
      <c r="A12" s="56"/>
      <c r="B12" s="57"/>
      <c r="C12" s="58" t="s">
        <v>28</v>
      </c>
      <c r="D12" s="5" t="s">
        <v>10</v>
      </c>
      <c r="E12" s="6" t="s">
        <v>11</v>
      </c>
      <c r="F12" s="7" t="s">
        <v>12</v>
      </c>
      <c r="G12" s="8" t="s">
        <v>10</v>
      </c>
      <c r="H12" s="6" t="s">
        <v>11</v>
      </c>
      <c r="I12" s="8" t="s">
        <v>12</v>
      </c>
      <c r="J12" s="59" t="s">
        <v>10</v>
      </c>
      <c r="K12" s="60" t="s">
        <v>11</v>
      </c>
      <c r="L12" s="61" t="s">
        <v>12</v>
      </c>
      <c r="M12" s="62" t="s">
        <v>10</v>
      </c>
      <c r="N12" s="60" t="s">
        <v>11</v>
      </c>
      <c r="O12" s="62" t="s">
        <v>12</v>
      </c>
      <c r="P12" s="5" t="s">
        <v>10</v>
      </c>
      <c r="Q12" s="6" t="s">
        <v>11</v>
      </c>
      <c r="R12" s="7" t="s">
        <v>12</v>
      </c>
    </row>
    <row r="13" spans="1:20" ht="18.75">
      <c r="A13" s="150" t="s">
        <v>83</v>
      </c>
      <c r="B13" s="35" t="s">
        <v>29</v>
      </c>
      <c r="C13" s="36" t="s">
        <v>52</v>
      </c>
      <c r="D13" s="24">
        <v>504</v>
      </c>
      <c r="E13" s="19">
        <v>475</v>
      </c>
      <c r="F13" s="20">
        <v>452</v>
      </c>
      <c r="G13" s="21">
        <v>504</v>
      </c>
      <c r="H13" s="19">
        <v>475</v>
      </c>
      <c r="I13" s="20">
        <v>452</v>
      </c>
      <c r="J13" s="99">
        <v>504</v>
      </c>
      <c r="K13" s="96">
        <v>475</v>
      </c>
      <c r="L13" s="97">
        <v>452</v>
      </c>
      <c r="M13" s="98">
        <v>504</v>
      </c>
      <c r="N13" s="96">
        <v>475</v>
      </c>
      <c r="O13" s="97">
        <v>452</v>
      </c>
      <c r="P13" s="68"/>
      <c r="Q13" s="69"/>
      <c r="R13" s="70"/>
    </row>
    <row r="14" spans="1:20" ht="37.5">
      <c r="A14" s="150"/>
      <c r="B14" s="35" t="s">
        <v>31</v>
      </c>
      <c r="C14" s="36" t="s">
        <v>53</v>
      </c>
      <c r="D14" s="63"/>
      <c r="E14" s="64"/>
      <c r="F14" s="65"/>
      <c r="G14" s="66"/>
      <c r="H14" s="64"/>
      <c r="I14" s="67"/>
      <c r="J14" s="99">
        <v>3003.4285714285716</v>
      </c>
      <c r="K14" s="99">
        <v>2856.4726756564937</v>
      </c>
      <c r="L14" s="99">
        <v>2693.333333333333</v>
      </c>
      <c r="M14" s="99">
        <v>3003.4285714285716</v>
      </c>
      <c r="N14" s="99">
        <v>2856.4726756564937</v>
      </c>
      <c r="O14" s="99">
        <v>2693.333333333333</v>
      </c>
      <c r="P14" s="99">
        <v>238.31552795031055</v>
      </c>
      <c r="Q14" s="99">
        <v>225.51100070972319</v>
      </c>
      <c r="R14" s="99">
        <v>212.51744498121309</v>
      </c>
      <c r="S14" s="89"/>
    </row>
    <row r="15" spans="1:20" ht="18.75">
      <c r="A15" s="150"/>
      <c r="B15" s="35" t="s">
        <v>33</v>
      </c>
      <c r="C15" s="37" t="s">
        <v>54</v>
      </c>
      <c r="D15" s="71"/>
      <c r="E15" s="72"/>
      <c r="F15" s="73"/>
      <c r="G15" s="74"/>
      <c r="H15" s="72"/>
      <c r="I15" s="75"/>
      <c r="J15" s="99">
        <v>4380</v>
      </c>
      <c r="K15" s="96">
        <v>3070</v>
      </c>
      <c r="L15" s="97">
        <v>2020</v>
      </c>
      <c r="M15" s="98">
        <v>4380</v>
      </c>
      <c r="N15" s="96">
        <v>3070</v>
      </c>
      <c r="O15" s="97">
        <v>2020</v>
      </c>
      <c r="P15" s="99">
        <v>4380</v>
      </c>
      <c r="Q15" s="96">
        <v>3070</v>
      </c>
      <c r="R15" s="97">
        <v>2020</v>
      </c>
    </row>
    <row r="16" spans="1:20" ht="38.25" thickBot="1">
      <c r="A16" s="151"/>
      <c r="B16" s="40" t="s">
        <v>35</v>
      </c>
      <c r="C16" s="76" t="s">
        <v>59</v>
      </c>
      <c r="D16" s="77" t="s">
        <v>57</v>
      </c>
      <c r="E16" s="78" t="s">
        <v>55</v>
      </c>
      <c r="F16" s="79">
        <v>0.16</v>
      </c>
      <c r="G16" s="80" t="s">
        <v>57</v>
      </c>
      <c r="H16" s="78" t="s">
        <v>55</v>
      </c>
      <c r="I16" s="81">
        <v>0.16</v>
      </c>
      <c r="J16" s="77" t="s">
        <v>57</v>
      </c>
      <c r="K16" s="78" t="s">
        <v>55</v>
      </c>
      <c r="L16" s="79">
        <v>0.16</v>
      </c>
      <c r="M16" s="80" t="s">
        <v>57</v>
      </c>
      <c r="N16" s="78" t="s">
        <v>55</v>
      </c>
      <c r="O16" s="79">
        <v>0.16</v>
      </c>
      <c r="P16" s="80" t="s">
        <v>57</v>
      </c>
      <c r="Q16" s="78" t="s">
        <v>55</v>
      </c>
      <c r="R16" s="79">
        <v>0.16</v>
      </c>
    </row>
    <row r="17" spans="1:12">
      <c r="A17" t="s">
        <v>39</v>
      </c>
      <c r="D17" t="s">
        <v>40</v>
      </c>
      <c r="L17" t="s">
        <v>41</v>
      </c>
    </row>
  </sheetData>
  <mergeCells count="13">
    <mergeCell ref="A13:A16"/>
    <mergeCell ref="D2:F2"/>
    <mergeCell ref="G2:I2"/>
    <mergeCell ref="J2:L2"/>
    <mergeCell ref="M2:O2"/>
    <mergeCell ref="P2:R2"/>
    <mergeCell ref="A4:A11"/>
    <mergeCell ref="A1:C1"/>
    <mergeCell ref="D1:F1"/>
    <mergeCell ref="G1:I1"/>
    <mergeCell ref="J1:L1"/>
    <mergeCell ref="M1:O1"/>
    <mergeCell ref="P1:R1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V19"/>
  <sheetViews>
    <sheetView zoomScale="60" zoomScaleNormal="60" workbookViewId="0">
      <selection activeCell="O15" sqref="O15"/>
    </sheetView>
  </sheetViews>
  <sheetFormatPr baseColWidth="10" defaultRowHeight="15"/>
  <cols>
    <col min="1" max="1" width="27" customWidth="1"/>
    <col min="3" max="3" width="52.5703125" customWidth="1"/>
    <col min="18" max="18" width="25.28515625" style="128" customWidth="1"/>
    <col min="19" max="21" width="11.42578125" style="128"/>
    <col min="22" max="22" width="28.7109375" style="128" customWidth="1"/>
  </cols>
  <sheetData>
    <row r="1" spans="1:22" ht="19.5" customHeight="1" thickBot="1">
      <c r="A1" s="145" t="s">
        <v>0</v>
      </c>
      <c r="B1" s="164"/>
      <c r="C1" s="164"/>
      <c r="D1" s="165" t="s">
        <v>68</v>
      </c>
      <c r="E1" s="147" t="s">
        <v>2</v>
      </c>
      <c r="F1" s="148"/>
      <c r="G1" s="149"/>
      <c r="H1" s="148" t="s">
        <v>3</v>
      </c>
      <c r="I1" s="148"/>
      <c r="J1" s="148"/>
      <c r="K1" s="165" t="s">
        <v>1</v>
      </c>
      <c r="L1" s="147" t="s">
        <v>2</v>
      </c>
      <c r="M1" s="148"/>
      <c r="N1" s="149"/>
      <c r="O1" s="148" t="s">
        <v>3</v>
      </c>
      <c r="P1" s="148"/>
      <c r="Q1" s="149"/>
    </row>
    <row r="2" spans="1:22" ht="20.25" customHeight="1" thickBot="1">
      <c r="A2" s="157" t="s">
        <v>4</v>
      </c>
      <c r="B2" s="158"/>
      <c r="C2" s="158"/>
      <c r="D2" s="166"/>
      <c r="E2" s="161" t="s">
        <v>5</v>
      </c>
      <c r="F2" s="162"/>
      <c r="G2" s="162"/>
      <c r="H2" s="162"/>
      <c r="I2" s="162"/>
      <c r="J2" s="162"/>
      <c r="K2" s="166"/>
      <c r="L2" s="161" t="s">
        <v>5</v>
      </c>
      <c r="M2" s="162"/>
      <c r="N2" s="162"/>
      <c r="O2" s="162"/>
      <c r="P2" s="162"/>
      <c r="Q2" s="163"/>
    </row>
    <row r="3" spans="1:22" ht="78" customHeight="1" thickBot="1">
      <c r="A3" s="159"/>
      <c r="B3" s="160"/>
      <c r="C3" s="160"/>
      <c r="D3" s="167"/>
      <c r="E3" s="161" t="s">
        <v>6</v>
      </c>
      <c r="F3" s="162"/>
      <c r="G3" s="163"/>
      <c r="H3" s="161" t="s">
        <v>7</v>
      </c>
      <c r="I3" s="162"/>
      <c r="J3" s="162"/>
      <c r="K3" s="167"/>
      <c r="L3" s="161" t="s">
        <v>6</v>
      </c>
      <c r="M3" s="162"/>
      <c r="N3" s="163"/>
      <c r="O3" s="161" t="s">
        <v>7</v>
      </c>
      <c r="P3" s="162"/>
      <c r="Q3" s="163"/>
      <c r="R3" s="168" t="s">
        <v>62</v>
      </c>
      <c r="S3" s="169"/>
      <c r="T3" s="169"/>
      <c r="U3" s="169"/>
      <c r="V3" s="169"/>
    </row>
    <row r="4" spans="1:22" ht="19.5" thickBot="1">
      <c r="A4" s="1"/>
      <c r="B4" s="2" t="s">
        <v>8</v>
      </c>
      <c r="C4" s="3" t="s">
        <v>9</v>
      </c>
      <c r="D4" s="4">
        <v>16</v>
      </c>
      <c r="E4" s="5" t="s">
        <v>10</v>
      </c>
      <c r="F4" s="6" t="s">
        <v>11</v>
      </c>
      <c r="G4" s="7" t="s">
        <v>12</v>
      </c>
      <c r="H4" s="5" t="s">
        <v>10</v>
      </c>
      <c r="I4" s="6" t="s">
        <v>11</v>
      </c>
      <c r="J4" s="8" t="s">
        <v>12</v>
      </c>
      <c r="K4" s="4">
        <v>9</v>
      </c>
      <c r="L4" s="5" t="s">
        <v>10</v>
      </c>
      <c r="M4" s="6" t="s">
        <v>11</v>
      </c>
      <c r="N4" s="7" t="s">
        <v>12</v>
      </c>
      <c r="O4" s="5" t="s">
        <v>10</v>
      </c>
      <c r="P4" s="6" t="s">
        <v>11</v>
      </c>
      <c r="Q4" s="7" t="s">
        <v>12</v>
      </c>
      <c r="R4" s="129" t="s">
        <v>69</v>
      </c>
      <c r="S4" s="130" t="s">
        <v>63</v>
      </c>
      <c r="T4" s="130" t="s">
        <v>64</v>
      </c>
      <c r="U4" s="130" t="s">
        <v>65</v>
      </c>
      <c r="V4" s="130" t="s">
        <v>70</v>
      </c>
    </row>
    <row r="5" spans="1:22" ht="18.75">
      <c r="A5" s="170" t="s">
        <v>13</v>
      </c>
      <c r="B5" s="83" t="s">
        <v>14</v>
      </c>
      <c r="C5" s="84" t="s">
        <v>15</v>
      </c>
      <c r="D5" s="85"/>
      <c r="E5" s="122">
        <f>E6+$V5</f>
        <v>46.839999999999996</v>
      </c>
      <c r="F5" s="123">
        <f t="shared" ref="F5:J5" si="0">F6+$V5</f>
        <v>43.839999999999996</v>
      </c>
      <c r="G5" s="124">
        <f t="shared" si="0"/>
        <v>41.839999999999996</v>
      </c>
      <c r="H5" s="125">
        <f t="shared" si="0"/>
        <v>48.839999999999996</v>
      </c>
      <c r="I5" s="123">
        <f t="shared" si="0"/>
        <v>46.839999999999996</v>
      </c>
      <c r="J5" s="126">
        <f t="shared" si="0"/>
        <v>43.839999999999996</v>
      </c>
      <c r="K5" s="127"/>
      <c r="L5" s="122">
        <f>L6+$V7</f>
        <v>26.66</v>
      </c>
      <c r="M5" s="123">
        <f t="shared" ref="M5:Q5" si="1">M6+$V7</f>
        <v>24.66</v>
      </c>
      <c r="N5" s="124">
        <f t="shared" si="1"/>
        <v>23.66</v>
      </c>
      <c r="O5" s="122">
        <f t="shared" si="1"/>
        <v>27.66</v>
      </c>
      <c r="P5" s="123">
        <f t="shared" si="1"/>
        <v>26.66</v>
      </c>
      <c r="Q5" s="124">
        <f t="shared" si="1"/>
        <v>24.66</v>
      </c>
      <c r="R5" s="131" t="s">
        <v>66</v>
      </c>
      <c r="S5" s="132">
        <v>16</v>
      </c>
      <c r="T5" s="132">
        <v>0.28999999999999998</v>
      </c>
      <c r="U5" s="132">
        <f>S5*T5</f>
        <v>4.6399999999999997</v>
      </c>
      <c r="V5" s="132">
        <f>U5-U6</f>
        <v>-4.160000000000001</v>
      </c>
    </row>
    <row r="6" spans="1:22" ht="18.75">
      <c r="A6" s="144"/>
      <c r="B6" s="16" t="s">
        <v>16</v>
      </c>
      <c r="C6" s="17" t="s">
        <v>60</v>
      </c>
      <c r="D6" s="18">
        <v>1.0200000000000001E-2</v>
      </c>
      <c r="E6" s="95">
        <f>ROUND('brm en plein 2024'!J5*$D6,)</f>
        <v>51</v>
      </c>
      <c r="F6" s="96">
        <f>ROUND('brm en plein 2024'!K5*$D6,)</f>
        <v>48</v>
      </c>
      <c r="G6" s="97">
        <f>ROUND('brm en plein 2024'!L5*$D6,)</f>
        <v>46</v>
      </c>
      <c r="H6" s="98">
        <f>ROUND('brm en plein 2024'!M5*$D6,)</f>
        <v>53</v>
      </c>
      <c r="I6" s="96">
        <f>ROUND('brm en plein 2024'!N5*$D6,)</f>
        <v>51</v>
      </c>
      <c r="J6" s="106">
        <f>ROUND('brm en plein 2024'!O5*$D6,)</f>
        <v>48</v>
      </c>
      <c r="K6" s="22">
        <v>5.7999999999999996E-3</v>
      </c>
      <c r="L6" s="95">
        <f>ROUND('brm en plein 2024'!J5*$K6,)</f>
        <v>29</v>
      </c>
      <c r="M6" s="96">
        <f>ROUND('brm en plein 2024'!K5*$K6,)</f>
        <v>27</v>
      </c>
      <c r="N6" s="97">
        <f>ROUND('brm en plein 2024'!L5*$K6,)</f>
        <v>26</v>
      </c>
      <c r="O6" s="98">
        <f>ROUND('brm en plein 2024'!M5*$K6,)</f>
        <v>30</v>
      </c>
      <c r="P6" s="96">
        <f>ROUND('brm en plein 2024'!N5*$K6,)</f>
        <v>29</v>
      </c>
      <c r="Q6" s="97">
        <f>ROUND('brm en plein 2024'!O5*$K6,)</f>
        <v>27</v>
      </c>
      <c r="R6" s="131" t="s">
        <v>67</v>
      </c>
      <c r="S6" s="132">
        <v>16</v>
      </c>
      <c r="T6" s="132">
        <v>0.55000000000000004</v>
      </c>
      <c r="U6" s="132">
        <f t="shared" ref="U6:U8" si="2">S6*T6</f>
        <v>8.8000000000000007</v>
      </c>
      <c r="V6" s="132"/>
    </row>
    <row r="7" spans="1:22" ht="37.5">
      <c r="A7" s="144"/>
      <c r="B7" s="16" t="s">
        <v>17</v>
      </c>
      <c r="C7" s="23" t="s">
        <v>18</v>
      </c>
      <c r="D7" s="18">
        <v>1.04E-2</v>
      </c>
      <c r="E7" s="99">
        <f>ROUND('brm en plein 2024'!J6*$D7,)</f>
        <v>54</v>
      </c>
      <c r="F7" s="96">
        <f>ROUND('brm en plein 2024'!K6*$D7,)</f>
        <v>52</v>
      </c>
      <c r="G7" s="97">
        <f>ROUND('brm en plein 2024'!L6*$D7,)</f>
        <v>49</v>
      </c>
      <c r="H7" s="98">
        <f>ROUND('brm en plein 2024'!M6*$D7,)</f>
        <v>57</v>
      </c>
      <c r="I7" s="96">
        <f>ROUND('brm en plein 2024'!N6*$D7,)</f>
        <v>54</v>
      </c>
      <c r="J7" s="106">
        <f>ROUND('brm en plein 2024'!O6*$D7,)</f>
        <v>51</v>
      </c>
      <c r="K7" s="22">
        <v>5.7999999999999996E-3</v>
      </c>
      <c r="L7" s="99">
        <f>ROUND('brm en plein 2024'!J6*$K7,)</f>
        <v>30</v>
      </c>
      <c r="M7" s="96">
        <f>ROUND('brm en plein 2024'!K6*$K7,)</f>
        <v>29</v>
      </c>
      <c r="N7" s="97">
        <f>ROUND('brm en plein 2024'!L6*$K7,)</f>
        <v>27</v>
      </c>
      <c r="O7" s="98">
        <f>ROUND('brm en plein 2024'!M6*$K7,)</f>
        <v>32</v>
      </c>
      <c r="P7" s="96">
        <f>ROUND('brm en plein 2024'!N6*$K7,)</f>
        <v>30</v>
      </c>
      <c r="Q7" s="97">
        <f>ROUND('brm en plein 2024'!O6*$K7,)</f>
        <v>29</v>
      </c>
      <c r="R7" s="131" t="s">
        <v>66</v>
      </c>
      <c r="S7" s="132">
        <v>9</v>
      </c>
      <c r="T7" s="132">
        <v>0.28999999999999998</v>
      </c>
      <c r="U7" s="132">
        <f t="shared" si="2"/>
        <v>2.61</v>
      </c>
      <c r="V7" s="132">
        <f>U7-U8</f>
        <v>-2.3400000000000003</v>
      </c>
    </row>
    <row r="8" spans="1:22" ht="18.75">
      <c r="A8" s="144"/>
      <c r="B8" s="16" t="s">
        <v>19</v>
      </c>
      <c r="C8" s="23" t="s">
        <v>20</v>
      </c>
      <c r="D8" s="18">
        <v>1.06E-2</v>
      </c>
      <c r="E8" s="99">
        <f>ROUND('brm en plein 2024'!J7*$D8,)</f>
        <v>63</v>
      </c>
      <c r="F8" s="96">
        <f>ROUND('brm en plein 2024'!K7*$D8,)</f>
        <v>60</v>
      </c>
      <c r="G8" s="97">
        <f>ROUND('brm en plein 2024'!L7*$D8,)</f>
        <v>57</v>
      </c>
      <c r="H8" s="98">
        <f>ROUND('brm en plein 2024'!M7*$D8,)</f>
        <v>66</v>
      </c>
      <c r="I8" s="96">
        <f>ROUND('brm en plein 2024'!N7*$D8,)</f>
        <v>63</v>
      </c>
      <c r="J8" s="106">
        <f>ROUND('brm en plein 2024'!O7*$D8,)</f>
        <v>59</v>
      </c>
      <c r="K8" s="22">
        <v>6.0000000000000001E-3</v>
      </c>
      <c r="L8" s="99">
        <f>ROUND('brm en plein 2024'!J7*$K8,)</f>
        <v>36</v>
      </c>
      <c r="M8" s="96">
        <f>ROUND('brm en plein 2024'!K7*$K8,)</f>
        <v>34</v>
      </c>
      <c r="N8" s="97">
        <f>ROUND('brm en plein 2024'!L7*$K8,)</f>
        <v>32</v>
      </c>
      <c r="O8" s="98">
        <f>ROUND('brm en plein 2024'!M7*$K8,)</f>
        <v>37</v>
      </c>
      <c r="P8" s="96">
        <f>ROUND('brm en plein 2024'!N7*$K8,)</f>
        <v>35</v>
      </c>
      <c r="Q8" s="97">
        <f>ROUND('brm en plein 2024'!O7*$K8,)</f>
        <v>34</v>
      </c>
      <c r="R8" s="131" t="s">
        <v>67</v>
      </c>
      <c r="S8" s="132">
        <v>9</v>
      </c>
      <c r="T8" s="132">
        <v>0.55000000000000004</v>
      </c>
      <c r="U8" s="132">
        <f t="shared" si="2"/>
        <v>4.95</v>
      </c>
      <c r="V8" s="132"/>
    </row>
    <row r="9" spans="1:22" ht="18.75">
      <c r="A9" s="144"/>
      <c r="B9" s="16" t="s">
        <v>21</v>
      </c>
      <c r="C9" s="23" t="s">
        <v>22</v>
      </c>
      <c r="D9" s="18">
        <v>1.0200000000000001E-2</v>
      </c>
      <c r="E9" s="95">
        <f>ROUND('brm en plein 2024'!J8*$D9,)</f>
        <v>51</v>
      </c>
      <c r="F9" s="96">
        <f>ROUND('brm en plein 2024'!K8*$D9,)</f>
        <v>49</v>
      </c>
      <c r="G9" s="97">
        <f>ROUND('brm en plein 2024'!L8*$D9,)</f>
        <v>46</v>
      </c>
      <c r="H9" s="98">
        <f>ROUND('brm en plein 2024'!M8*$D9,)</f>
        <v>54</v>
      </c>
      <c r="I9" s="96">
        <f>ROUND('brm en plein 2024'!N8*$D9,)</f>
        <v>51</v>
      </c>
      <c r="J9" s="106">
        <f>ROUND('brm en plein 2024'!O8*$D9,)</f>
        <v>49</v>
      </c>
      <c r="K9" s="22">
        <v>5.7999999999999996E-3</v>
      </c>
      <c r="L9" s="95">
        <f>ROUND('brm en plein 2024'!J8*$K9,)</f>
        <v>29</v>
      </c>
      <c r="M9" s="96">
        <f>ROUND('brm en plein 2024'!K8*$K9,)</f>
        <v>28</v>
      </c>
      <c r="N9" s="97">
        <f>ROUND('brm en plein 2024'!L8*$K9,)</f>
        <v>26</v>
      </c>
      <c r="O9" s="98">
        <f>ROUND('brm en plein 2024'!M8*$K9,)</f>
        <v>31</v>
      </c>
      <c r="P9" s="96">
        <f>ROUND('brm en plein 2024'!N8*$K9,)</f>
        <v>29</v>
      </c>
      <c r="Q9" s="97">
        <f>ROUND('brm en plein 2024'!O8*$K9,)</f>
        <v>28</v>
      </c>
    </row>
    <row r="10" spans="1:22" ht="37.5">
      <c r="A10" s="144"/>
      <c r="B10" s="16" t="s">
        <v>23</v>
      </c>
      <c r="C10" s="23" t="s">
        <v>24</v>
      </c>
      <c r="D10" s="18">
        <v>1.0500000000000001E-2</v>
      </c>
      <c r="E10" s="99">
        <f>ROUND('brm en plein 2024'!J9*$D10,)</f>
        <v>59</v>
      </c>
      <c r="F10" s="96">
        <f>ROUND('brm en plein 2024'!K9*$D10,)</f>
        <v>57</v>
      </c>
      <c r="G10" s="97">
        <f>ROUND('brm en plein 2024'!L9*$D10,)</f>
        <v>54</v>
      </c>
      <c r="H10" s="98">
        <f>ROUND('brm en plein 2024'!M9*$D10,)</f>
        <v>62</v>
      </c>
      <c r="I10" s="96">
        <f>ROUND('brm en plein 2024'!N9*$D10,)</f>
        <v>59</v>
      </c>
      <c r="J10" s="106">
        <f>ROUND('brm en plein 2024'!O9*$D10,)</f>
        <v>56</v>
      </c>
      <c r="K10" s="22">
        <v>5.8999999999999999E-3</v>
      </c>
      <c r="L10" s="99">
        <f>ROUND('brm en plein 2024'!J9*$K10,)</f>
        <v>33</v>
      </c>
      <c r="M10" s="96">
        <f>ROUND('brm en plein 2024'!K9*$K10,)</f>
        <v>32</v>
      </c>
      <c r="N10" s="97">
        <f>ROUND('brm en plein 2024'!L9*$K10,)</f>
        <v>30</v>
      </c>
      <c r="O10" s="98">
        <f>ROUND('brm en plein 2024'!M9*$K10,)</f>
        <v>35</v>
      </c>
      <c r="P10" s="96">
        <f>ROUND('brm en plein 2024'!N9*$K10,)</f>
        <v>33</v>
      </c>
      <c r="Q10" s="97">
        <f>ROUND('brm en plein 2024'!O9*$K10,)</f>
        <v>32</v>
      </c>
    </row>
    <row r="11" spans="1:22" ht="37.5">
      <c r="A11" s="144"/>
      <c r="B11" s="16" t="s">
        <v>25</v>
      </c>
      <c r="C11" s="23" t="s">
        <v>90</v>
      </c>
      <c r="D11" s="18">
        <v>1.0800000000000001E-2</v>
      </c>
      <c r="E11" s="99">
        <f>ROUND('brm en plein 2024'!J10*$D11,)</f>
        <v>70</v>
      </c>
      <c r="F11" s="96">
        <f>ROUND('brm en plein 2024'!K10*$D11,)</f>
        <v>66</v>
      </c>
      <c r="G11" s="97">
        <f>ROUND('brm en plein 2024'!L10*$D11,)</f>
        <v>63</v>
      </c>
      <c r="H11" s="98">
        <f>ROUND('brm en plein 2024'!M10*$D11,)</f>
        <v>72</v>
      </c>
      <c r="I11" s="96">
        <f>ROUND('brm en plein 2024'!N10*$D11,)</f>
        <v>69</v>
      </c>
      <c r="J11" s="106">
        <f>ROUND('brm en plein 2024'!O10*$D11,)</f>
        <v>66</v>
      </c>
      <c r="K11" s="22">
        <v>6.0000000000000001E-3</v>
      </c>
      <c r="L11" s="99">
        <f>ROUND('brm en plein 2024'!J10*$K11,)</f>
        <v>39</v>
      </c>
      <c r="M11" s="96">
        <f>ROUND('brm en plein 2024'!K10*$K11,)</f>
        <v>37</v>
      </c>
      <c r="N11" s="97">
        <f>ROUND('brm en plein 2024'!L10*$K11,)</f>
        <v>35</v>
      </c>
      <c r="O11" s="98">
        <f>ROUND('brm en plein 2024'!M10*$K11,)</f>
        <v>40</v>
      </c>
      <c r="P11" s="96">
        <f>ROUND('brm en plein 2024'!N10*$K11,)</f>
        <v>38</v>
      </c>
      <c r="Q11" s="97">
        <f>ROUND('brm en plein 2024'!O10*$K11,)</f>
        <v>36</v>
      </c>
    </row>
    <row r="12" spans="1:22" ht="18.75">
      <c r="A12" s="171"/>
      <c r="B12" s="16" t="s">
        <v>26</v>
      </c>
      <c r="C12" s="23" t="s">
        <v>27</v>
      </c>
      <c r="D12" s="18"/>
      <c r="E12" s="99"/>
      <c r="F12" s="96"/>
      <c r="G12" s="97"/>
      <c r="H12" s="98"/>
      <c r="I12" s="96"/>
      <c r="J12" s="106"/>
      <c r="K12" s="22"/>
      <c r="L12" s="99"/>
      <c r="M12" s="96"/>
      <c r="N12" s="97"/>
      <c r="O12" s="98"/>
      <c r="P12" s="96"/>
      <c r="Q12" s="97"/>
    </row>
    <row r="13" spans="1:22" ht="38.25" thickBot="1">
      <c r="A13" s="82" t="s">
        <v>58</v>
      </c>
      <c r="B13" s="16" t="s">
        <v>37</v>
      </c>
      <c r="C13" s="23" t="s">
        <v>38</v>
      </c>
      <c r="D13" s="18"/>
      <c r="E13" s="102">
        <v>1.1116854797331965</v>
      </c>
      <c r="F13" s="103">
        <v>1.0619325551232166</v>
      </c>
      <c r="G13" s="104">
        <v>1.0064975598683463</v>
      </c>
      <c r="H13" s="105">
        <v>1.1850923732828045</v>
      </c>
      <c r="I13" s="103">
        <v>1.1320314052872191</v>
      </c>
      <c r="J13" s="107">
        <v>1.073131691092402</v>
      </c>
      <c r="K13" s="88"/>
      <c r="L13" s="102">
        <v>1.1116854797331965</v>
      </c>
      <c r="M13" s="103">
        <v>1.0619325551232166</v>
      </c>
      <c r="N13" s="104">
        <v>1.0064975598683463</v>
      </c>
      <c r="O13" s="105">
        <v>1.1850923732828045</v>
      </c>
      <c r="P13" s="103">
        <v>1.1320314052872191</v>
      </c>
      <c r="Q13" s="104">
        <v>1.073131691092402</v>
      </c>
    </row>
    <row r="14" spans="1:22" ht="19.5" thickBot="1">
      <c r="A14" s="32"/>
      <c r="B14" s="91"/>
      <c r="C14" s="33" t="s">
        <v>28</v>
      </c>
      <c r="D14" s="34">
        <v>16</v>
      </c>
      <c r="E14" s="5" t="s">
        <v>10</v>
      </c>
      <c r="F14" s="6" t="s">
        <v>11</v>
      </c>
      <c r="G14" s="7" t="s">
        <v>12</v>
      </c>
      <c r="H14" s="8" t="s">
        <v>10</v>
      </c>
      <c r="I14" s="6" t="s">
        <v>11</v>
      </c>
      <c r="J14" s="8" t="s">
        <v>12</v>
      </c>
      <c r="K14" s="34">
        <v>9</v>
      </c>
      <c r="L14" s="5" t="s">
        <v>10</v>
      </c>
      <c r="M14" s="6" t="s">
        <v>11</v>
      </c>
      <c r="N14" s="7" t="s">
        <v>12</v>
      </c>
      <c r="O14" s="8" t="s">
        <v>10</v>
      </c>
      <c r="P14" s="6" t="s">
        <v>11</v>
      </c>
      <c r="Q14" s="7" t="s">
        <v>12</v>
      </c>
    </row>
    <row r="15" spans="1:22" ht="18.75">
      <c r="A15" s="155" t="s">
        <v>84</v>
      </c>
      <c r="B15" s="35" t="s">
        <v>29</v>
      </c>
      <c r="C15" s="36" t="s">
        <v>30</v>
      </c>
      <c r="D15" s="18">
        <v>1.17E-2</v>
      </c>
      <c r="E15" s="108">
        <f>ROUND('brm en plein 2024'!J13*$D15,)</f>
        <v>6</v>
      </c>
      <c r="F15" s="109">
        <f>ROUND('brm en plein 2024'!K13*$D15,)</f>
        <v>6</v>
      </c>
      <c r="G15" s="110">
        <f>ROUND('brm en plein 2024'!L13*$D15,)</f>
        <v>5</v>
      </c>
      <c r="H15" s="111">
        <f>ROUND('brm en plein 2024'!M13*$D15,)</f>
        <v>6</v>
      </c>
      <c r="I15" s="109">
        <f>ROUND('brm en plein 2024'!N13*$D15,)</f>
        <v>6</v>
      </c>
      <c r="J15" s="112">
        <f>ROUND('brm en plein 2024'!O13*$D15,)</f>
        <v>5</v>
      </c>
      <c r="K15" s="22">
        <v>7.0000000000000001E-3</v>
      </c>
      <c r="L15" s="118">
        <f>ROUND('brm en plein 2024'!J13*$K15,)</f>
        <v>4</v>
      </c>
      <c r="M15" s="119">
        <f>ROUND('brm en plein 2024'!K13*$K15,)</f>
        <v>3</v>
      </c>
      <c r="N15" s="120">
        <f>ROUND('brm en plein 2024'!L13*$K15,)</f>
        <v>3</v>
      </c>
      <c r="O15" s="121">
        <f>ROUND('brm en plein 2024'!M13*$K15,)</f>
        <v>4</v>
      </c>
      <c r="P15" s="119">
        <f>ROUND('brm en plein 2024'!N13*$K15,)</f>
        <v>3</v>
      </c>
      <c r="Q15" s="120">
        <f>ROUND('brm en plein 2024'!O13*$K15,)</f>
        <v>3</v>
      </c>
    </row>
    <row r="16" spans="1:22" ht="56.25">
      <c r="A16" s="155"/>
      <c r="B16" s="35" t="s">
        <v>31</v>
      </c>
      <c r="C16" s="36" t="s">
        <v>32</v>
      </c>
      <c r="D16" s="18">
        <v>1.2500000000000001E-2</v>
      </c>
      <c r="E16" s="108">
        <f>ROUND('brm en plein 2024'!J14*$D16,)</f>
        <v>38</v>
      </c>
      <c r="F16" s="109">
        <f>ROUND('brm en plein 2024'!K14*$D16,)</f>
        <v>36</v>
      </c>
      <c r="G16" s="110">
        <f>ROUND('brm en plein 2024'!L14*$D16,)</f>
        <v>34</v>
      </c>
      <c r="H16" s="111">
        <f>ROUND('brm en plein 2024'!M14*$D16,)</f>
        <v>38</v>
      </c>
      <c r="I16" s="109">
        <f>ROUND('brm en plein 2024'!N14*$D16,)</f>
        <v>36</v>
      </c>
      <c r="J16" s="112">
        <f>ROUND('brm en plein 2024'!O14*$D16,)</f>
        <v>34</v>
      </c>
      <c r="K16" s="22">
        <v>7.0000000000000001E-3</v>
      </c>
      <c r="L16" s="118">
        <f>ROUND('brm en plein 2024'!J14*$K16,)</f>
        <v>21</v>
      </c>
      <c r="M16" s="119">
        <f>ROUND('brm en plein 2024'!K14*$K16,)</f>
        <v>20</v>
      </c>
      <c r="N16" s="120">
        <f>ROUND('brm en plein 2024'!L14*$K16,)</f>
        <v>19</v>
      </c>
      <c r="O16" s="121">
        <f>ROUND('brm en plein 2024'!M14*$K16,)</f>
        <v>21</v>
      </c>
      <c r="P16" s="119">
        <f>ROUND('brm en plein 2024'!N14*$K16,)</f>
        <v>20</v>
      </c>
      <c r="Q16" s="120">
        <f>ROUND('brm en plein 2024'!O14*$K16,)</f>
        <v>19</v>
      </c>
    </row>
    <row r="17" spans="1:17" ht="56.25">
      <c r="A17" s="155"/>
      <c r="B17" s="35" t="s">
        <v>33</v>
      </c>
      <c r="C17" s="37" t="s">
        <v>34</v>
      </c>
      <c r="D17" s="38"/>
      <c r="E17" s="113">
        <f>ROUND('brm en plein 2024'!J15,)</f>
        <v>4380</v>
      </c>
      <c r="F17" s="114">
        <f>ROUND('brm en plein 2024'!K15,)</f>
        <v>3070</v>
      </c>
      <c r="G17" s="115">
        <f>ROUND('brm en plein 2024'!L15,)</f>
        <v>2020</v>
      </c>
      <c r="H17" s="116">
        <f>ROUND('brm en plein 2024'!M15,)</f>
        <v>4380</v>
      </c>
      <c r="I17" s="114">
        <f>ROUND('brm en plein 2024'!N15,)</f>
        <v>3070</v>
      </c>
      <c r="J17" s="117">
        <f>ROUND('brm en plein 2024'!O15,)</f>
        <v>2020</v>
      </c>
      <c r="K17" s="39"/>
      <c r="L17" s="113">
        <f>ROUND('brm en plein 2024'!J15,)</f>
        <v>4380</v>
      </c>
      <c r="M17" s="114">
        <f>ROUND('brm en plein 2024'!K15,)</f>
        <v>3070</v>
      </c>
      <c r="N17" s="115">
        <f>ROUND('brm en plein 2024'!L15,)</f>
        <v>2020</v>
      </c>
      <c r="O17" s="116">
        <f>ROUND('brm en plein 2024'!M15,)</f>
        <v>4380</v>
      </c>
      <c r="P17" s="114">
        <f>ROUND('brm en plein 2024'!N15,)</f>
        <v>3070</v>
      </c>
      <c r="Q17" s="115">
        <f>ROUND('brm en plein 2024'!O15,)</f>
        <v>2020</v>
      </c>
    </row>
    <row r="18" spans="1:17" ht="38.25" thickBot="1">
      <c r="A18" s="156"/>
      <c r="B18" s="40" t="s">
        <v>35</v>
      </c>
      <c r="C18" s="76" t="s">
        <v>59</v>
      </c>
      <c r="D18" s="86"/>
      <c r="E18" s="77" t="s">
        <v>56</v>
      </c>
      <c r="F18" s="78" t="s">
        <v>36</v>
      </c>
      <c r="G18" s="79">
        <v>0.16</v>
      </c>
      <c r="H18" s="80" t="s">
        <v>56</v>
      </c>
      <c r="I18" s="78" t="s">
        <v>36</v>
      </c>
      <c r="J18" s="81">
        <v>0.16</v>
      </c>
      <c r="K18" s="87"/>
      <c r="L18" s="77" t="s">
        <v>56</v>
      </c>
      <c r="M18" s="78" t="s">
        <v>36</v>
      </c>
      <c r="N18" s="79">
        <v>0.16</v>
      </c>
      <c r="O18" s="80" t="s">
        <v>56</v>
      </c>
      <c r="P18" s="78" t="s">
        <v>36</v>
      </c>
      <c r="Q18" s="79">
        <v>0.16</v>
      </c>
    </row>
    <row r="19" spans="1:17">
      <c r="A19" t="s">
        <v>39</v>
      </c>
      <c r="D19" t="s">
        <v>40</v>
      </c>
      <c r="L19" t="s">
        <v>41</v>
      </c>
    </row>
  </sheetData>
  <mergeCells count="17">
    <mergeCell ref="R3:V3"/>
    <mergeCell ref="A5:A12"/>
    <mergeCell ref="A15:A18"/>
    <mergeCell ref="O1:Q1"/>
    <mergeCell ref="A2:C3"/>
    <mergeCell ref="E2:J2"/>
    <mergeCell ref="L2:Q2"/>
    <mergeCell ref="E3:G3"/>
    <mergeCell ref="H3:J3"/>
    <mergeCell ref="L3:N3"/>
    <mergeCell ref="O3:Q3"/>
    <mergeCell ref="A1:C1"/>
    <mergeCell ref="D1:D3"/>
    <mergeCell ref="E1:G1"/>
    <mergeCell ref="H1:J1"/>
    <mergeCell ref="K1:K3"/>
    <mergeCell ref="L1:N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1"/>
  <sheetViews>
    <sheetView workbookViewId="0">
      <pane xSplit="2" ySplit="1" topLeftCell="C2" activePane="bottomRight" state="frozen"/>
      <selection pane="topRight" activeCell="D1" sqref="D1"/>
      <selection pane="bottomLeft" activeCell="A3" sqref="A3"/>
      <selection pane="bottomRight" activeCell="A11" sqref="A11"/>
    </sheetView>
  </sheetViews>
  <sheetFormatPr baseColWidth="10" defaultRowHeight="15"/>
  <cols>
    <col min="1" max="1" width="7.140625" customWidth="1"/>
    <col min="2" max="2" width="42.140625" customWidth="1"/>
    <col min="3" max="3" width="11.42578125" customWidth="1"/>
  </cols>
  <sheetData>
    <row r="1" spans="1:3" ht="81.75" customHeight="1" thickBot="1">
      <c r="A1" s="136" t="s">
        <v>8</v>
      </c>
      <c r="B1" s="136" t="s">
        <v>71</v>
      </c>
      <c r="C1" s="137" t="s">
        <v>86</v>
      </c>
    </row>
    <row r="2" spans="1:3" ht="15" customHeight="1" thickBot="1">
      <c r="A2" s="133" t="s">
        <v>72</v>
      </c>
      <c r="B2" s="134" t="s">
        <v>87</v>
      </c>
      <c r="C2" s="138">
        <v>0.8</v>
      </c>
    </row>
    <row r="3" spans="1:3" ht="15" customHeight="1" thickBot="1">
      <c r="A3" s="133" t="s">
        <v>73</v>
      </c>
      <c r="B3" s="134" t="s">
        <v>89</v>
      </c>
      <c r="C3" s="139">
        <v>0.99</v>
      </c>
    </row>
    <row r="4" spans="1:3" ht="15" customHeight="1" thickBot="1">
      <c r="A4" s="133" t="s">
        <v>74</v>
      </c>
      <c r="B4" s="134" t="s">
        <v>88</v>
      </c>
      <c r="C4" s="139">
        <v>1.6081770833333333</v>
      </c>
    </row>
    <row r="5" spans="1:3" ht="30.75" thickBot="1">
      <c r="A5" s="133" t="s">
        <v>75</v>
      </c>
      <c r="B5" s="134" t="s">
        <v>18</v>
      </c>
      <c r="C5" s="139">
        <v>1.7581770833333332</v>
      </c>
    </row>
    <row r="6" spans="1:3" ht="15" customHeight="1" thickBot="1">
      <c r="A6" s="133" t="s">
        <v>76</v>
      </c>
      <c r="B6" s="134" t="s">
        <v>20</v>
      </c>
      <c r="C6" s="139">
        <v>2.2481770833333332</v>
      </c>
    </row>
    <row r="7" spans="1:3" ht="15" customHeight="1" thickBot="1">
      <c r="A7" s="133" t="s">
        <v>77</v>
      </c>
      <c r="B7" s="134" t="s">
        <v>22</v>
      </c>
      <c r="C7" s="139">
        <v>1.6356770833333334</v>
      </c>
    </row>
    <row r="8" spans="1:3" ht="30.75" thickBot="1">
      <c r="A8" s="133" t="s">
        <v>78</v>
      </c>
      <c r="B8" s="134" t="s">
        <v>24</v>
      </c>
      <c r="C8" s="139">
        <v>2.0656770833333336</v>
      </c>
    </row>
    <row r="9" spans="1:3" ht="30.75" thickBot="1">
      <c r="A9" s="133" t="s">
        <v>79</v>
      </c>
      <c r="B9" s="134" t="s">
        <v>90</v>
      </c>
      <c r="C9" s="139">
        <v>2.5856770833333336</v>
      </c>
    </row>
    <row r="10" spans="1:3" ht="30.75" customHeight="1" thickBot="1">
      <c r="A10" s="133" t="s">
        <v>80</v>
      </c>
      <c r="B10" s="134" t="s">
        <v>27</v>
      </c>
      <c r="C10" s="140">
        <v>9.9</v>
      </c>
    </row>
    <row r="11" spans="1:3" ht="15.75" thickBot="1">
      <c r="A11" s="133" t="s">
        <v>81</v>
      </c>
      <c r="B11" s="134" t="s">
        <v>82</v>
      </c>
      <c r="C11" s="135">
        <v>0.16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brm en plein 2024</vt:lpstr>
      <vt:lpstr>brm enricht FP 2024</vt:lpstr>
      <vt:lpstr>brm regarnis</vt:lpstr>
      <vt:lpstr>'brm enricht FP 2024'!Zone_d_impression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LEFEVRE</dc:creator>
  <cp:lastModifiedBy>Clément Dugué</cp:lastModifiedBy>
  <cp:lastPrinted>2024-11-12T14:15:48Z</cp:lastPrinted>
  <dcterms:created xsi:type="dcterms:W3CDTF">2023-03-09T18:31:21Z</dcterms:created>
  <dcterms:modified xsi:type="dcterms:W3CDTF">2024-11-12T14:15:54Z</dcterms:modified>
</cp:coreProperties>
</file>