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ETUDES\Fiches FILIERES\VIGNE\Màj_2025\"/>
    </mc:Choice>
  </mc:AlternateContent>
  <xr:revisionPtr revIDLastSave="0" documentId="13_ncr:1_{537ADE35-5D71-4BB0-848A-B821C6DC8BD1}" xr6:coauthVersionLast="47" xr6:coauthVersionMax="47" xr10:uidLastSave="{00000000-0000-0000-0000-000000000000}"/>
  <bookViews>
    <workbookView xWindow="-25320" yWindow="-975" windowWidth="25440" windowHeight="15270" tabRatio="870" xr2:uid="{00000000-000D-0000-FFFF-FFFF00000000}"/>
  </bookViews>
  <sheets>
    <sheet name="Carte 1" sheetId="14" r:id="rId1"/>
    <sheet name="Graphe 1" sheetId="2" r:id="rId2"/>
    <sheet name="graphe 2" sheetId="3" r:id="rId3"/>
    <sheet name="graphe 3" sheetId="5" r:id="rId4"/>
    <sheet name="graphe 4" sheetId="16" r:id="rId5"/>
    <sheet name="Graphes 5 et 6" sheetId="8" r:id="rId6"/>
    <sheet name="Graphe 7" sheetId="12" r:id="rId7"/>
    <sheet name="Graphes 8 et 9. Tableau 1" sheetId="10" r:id="rId8"/>
    <sheet name="Carte 2 et tableau 2" sheetId="15" r:id="rId9"/>
    <sheet name="Tableau 3" sheetId="17" r:id="rId10"/>
  </sheets>
  <externalReferences>
    <externalReference r:id="rId11"/>
    <externalReference r:id="rId12"/>
  </externalReferences>
  <definedNames>
    <definedName name="_xlnm._FilterDatabase" localSheetId="1" hidden="1" xml:space="preserve">  'Graphe 1'!#REF!</definedName>
    <definedName name="grafbov">[1]GraphViandesBovines!$B$3:$L$77</definedName>
    <definedName name="grafporc">[1]GraphViandesPorcines!$B$3:$L$77</definedName>
    <definedName name="grafsyntot">[1]GraphViandesTotal!$B$3:$L$77</definedName>
    <definedName name="Graph_volailles">[1]GraphViandesVolailles!$B$3:$L$77</definedName>
    <definedName name="histbov">[2]HistoViandesBovines!$A$1:$G$42</definedName>
    <definedName name="Histo_volailles">[1]HistoViandesVolailles!$A$1:$I$44</definedName>
    <definedName name="histporc">[1]HistoViandesPorcines!$A$1:$H$42</definedName>
    <definedName name="syntot">[1]HistoViandesTotal!$A$1:$H$42</definedName>
    <definedName name="viande1996">#REF!</definedName>
    <definedName name="viande1997">#REF!</definedName>
    <definedName name="viande1998">#REF!</definedName>
    <definedName name="viande1999">#REF!</definedName>
    <definedName name="viande2000">#REF!</definedName>
    <definedName name="_xlnm.Print_Area" localSheetId="7">'Graphes 8 et 9. Tableau 1'!$A$1:$U$45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8" l="1"/>
  <c r="R62" i="8"/>
  <c r="C26" i="14"/>
  <c r="D26" i="14"/>
  <c r="E26" i="14" s="1"/>
  <c r="D20" i="2" l="1"/>
  <c r="C20" i="2"/>
  <c r="F9" i="2"/>
  <c r="G10" i="2"/>
  <c r="G11" i="2"/>
  <c r="G12" i="2"/>
  <c r="G13" i="2"/>
  <c r="G14" i="2"/>
  <c r="G15" i="2"/>
  <c r="G16" i="2"/>
  <c r="G17" i="2"/>
  <c r="G18" i="2"/>
  <c r="G9" i="2"/>
  <c r="F10" i="2"/>
  <c r="F11" i="2"/>
  <c r="F12" i="2"/>
  <c r="F13" i="2"/>
  <c r="F14" i="2"/>
  <c r="F15" i="2"/>
  <c r="F16" i="2"/>
  <c r="F17" i="2"/>
  <c r="F18" i="2"/>
  <c r="E26" i="15" l="1"/>
  <c r="F26" i="15"/>
  <c r="G26" i="15"/>
  <c r="H26" i="15"/>
  <c r="D26" i="15"/>
  <c r="C62" i="10"/>
  <c r="D51" i="10" l="1"/>
  <c r="D60" i="10"/>
  <c r="Q62" i="8"/>
  <c r="K21" i="8"/>
  <c r="L21" i="8"/>
  <c r="K20" i="8"/>
  <c r="L20" i="8"/>
  <c r="I42" i="3"/>
  <c r="I41" i="3"/>
  <c r="H42" i="3"/>
  <c r="H41" i="3"/>
  <c r="O14" i="17"/>
  <c r="O5" i="17"/>
  <c r="O6" i="17"/>
  <c r="O7" i="17"/>
  <c r="O8" i="17"/>
  <c r="O9" i="17"/>
  <c r="O10" i="17"/>
  <c r="O11" i="17"/>
  <c r="O12" i="17"/>
  <c r="O13" i="17"/>
  <c r="O15" i="17"/>
  <c r="O16" i="17"/>
  <c r="O17" i="17"/>
  <c r="O18" i="17"/>
  <c r="O62" i="8"/>
  <c r="E14" i="14" l="1"/>
  <c r="E13" i="14"/>
  <c r="E15" i="14" l="1"/>
  <c r="E16" i="14"/>
  <c r="E17" i="14"/>
  <c r="E18" i="14"/>
  <c r="E19" i="14"/>
  <c r="E21" i="14"/>
  <c r="E22" i="14"/>
  <c r="E23" i="14"/>
  <c r="E24" i="14"/>
  <c r="E25" i="14"/>
  <c r="E60" i="10" l="1"/>
  <c r="P62" i="8" l="1"/>
  <c r="D62" i="8"/>
  <c r="E62" i="8"/>
  <c r="F62" i="8"/>
  <c r="G62" i="8"/>
  <c r="H62" i="8"/>
  <c r="I62" i="8"/>
  <c r="J62" i="8"/>
  <c r="K62" i="8"/>
  <c r="L62" i="8"/>
  <c r="M62" i="8"/>
  <c r="N62" i="8"/>
  <c r="K17" i="8" l="1"/>
  <c r="L17" i="8"/>
  <c r="K18" i="8"/>
  <c r="L18" i="8"/>
  <c r="L19" i="8"/>
  <c r="K16" i="8"/>
  <c r="I40" i="3" l="1"/>
  <c r="H40" i="3"/>
  <c r="H38" i="3"/>
  <c r="H39" i="3"/>
  <c r="H37" i="3"/>
  <c r="I39" i="3"/>
  <c r="I38" i="3"/>
  <c r="L16" i="8" l="1"/>
  <c r="K15" i="8"/>
  <c r="H36" i="3"/>
  <c r="I37" i="3"/>
  <c r="K14" i="8" l="1"/>
  <c r="L15" i="8"/>
  <c r="I36" i="3"/>
  <c r="D52" i="10"/>
  <c r="D53" i="10"/>
  <c r="D54" i="10"/>
  <c r="D55" i="10"/>
  <c r="D56" i="10"/>
  <c r="D57" i="10"/>
  <c r="D58" i="10"/>
  <c r="D59" i="10"/>
  <c r="E59" i="10" s="1"/>
  <c r="D62" i="10"/>
  <c r="H35" i="3"/>
  <c r="I35" i="3"/>
  <c r="H34" i="3"/>
  <c r="I34" i="3"/>
  <c r="H33" i="3"/>
  <c r="I32" i="3"/>
  <c r="I33" i="3"/>
  <c r="H32" i="3"/>
  <c r="H28" i="3"/>
  <c r="I8" i="3"/>
  <c r="H7" i="3"/>
  <c r="I31" i="3"/>
  <c r="H31" i="3"/>
  <c r="H30" i="3"/>
  <c r="I22" i="3"/>
  <c r="I9" i="3"/>
  <c r="I10" i="3"/>
  <c r="I11" i="3"/>
  <c r="I12" i="3"/>
  <c r="I13" i="3"/>
  <c r="I14" i="3"/>
  <c r="I15" i="3"/>
  <c r="I16" i="3"/>
  <c r="I17" i="3"/>
  <c r="I18" i="3"/>
  <c r="I19" i="3"/>
  <c r="I20" i="3"/>
  <c r="I21" i="3"/>
  <c r="I23" i="3"/>
  <c r="I24" i="3"/>
  <c r="I25" i="3"/>
  <c r="I26" i="3"/>
  <c r="I27" i="3"/>
  <c r="I28" i="3"/>
  <c r="I29" i="3"/>
  <c r="I30" i="3"/>
  <c r="I7" i="3"/>
  <c r="H17" i="3"/>
  <c r="H8" i="3"/>
  <c r="H9" i="3"/>
  <c r="H10" i="3"/>
  <c r="H11" i="3"/>
  <c r="H12" i="3"/>
  <c r="H13" i="3"/>
  <c r="H14" i="3"/>
  <c r="H15" i="3"/>
  <c r="H16" i="3"/>
  <c r="H18" i="3"/>
  <c r="H19" i="3"/>
  <c r="H20" i="3"/>
  <c r="H21" i="3"/>
  <c r="H22" i="3"/>
  <c r="H23" i="3"/>
  <c r="H24" i="3"/>
  <c r="H25" i="3"/>
  <c r="H26" i="3"/>
  <c r="H27" i="3"/>
  <c r="H29" i="3"/>
  <c r="L14" i="8"/>
  <c r="K7" i="8"/>
  <c r="L7" i="8"/>
  <c r="K8" i="8"/>
  <c r="L8" i="8"/>
  <c r="K9" i="8"/>
  <c r="L9" i="8"/>
  <c r="K10" i="8"/>
  <c r="L10" i="8"/>
  <c r="K11" i="8"/>
  <c r="L11" i="8"/>
  <c r="K12" i="8"/>
  <c r="L12" i="8"/>
  <c r="K13" i="8"/>
  <c r="L13" i="8"/>
  <c r="L6" i="8"/>
  <c r="K6" i="8"/>
  <c r="E53" i="10" l="1"/>
  <c r="E58" i="10"/>
</calcChain>
</file>

<file path=xl/sharedStrings.xml><?xml version="1.0" encoding="utf-8"?>
<sst xmlns="http://schemas.openxmlformats.org/spreadsheetml/2006/main" count="233" uniqueCount="169">
  <si>
    <t>Endettement / chiffre d'affaires (%)</t>
  </si>
  <si>
    <t>Taux d'endettement (%)</t>
  </si>
  <si>
    <t>FR métro - France métropolitaine</t>
  </si>
  <si>
    <t>Autres charges d'approvisionnement</t>
  </si>
  <si>
    <t>Autres charges d'exploitation</t>
  </si>
  <si>
    <t>Travaux par tiers, entretien et réparation du matériel</t>
  </si>
  <si>
    <t>Charges financières</t>
  </si>
  <si>
    <t>Dotations aux amortissements</t>
  </si>
  <si>
    <t>Charges sociales de l'exploitant</t>
  </si>
  <si>
    <t>Période</t>
  </si>
  <si>
    <t>BASE 100 EN 1989</t>
  </si>
  <si>
    <t xml:space="preserve"> </t>
  </si>
  <si>
    <t>Engrais-amendements, semences-plants et produits phytosanitaires</t>
  </si>
  <si>
    <t>Fournitures</t>
  </si>
  <si>
    <t>Loyers et fermages, assurances, impôts et taxes</t>
  </si>
  <si>
    <t>44 - Loire-Atlantique</t>
  </si>
  <si>
    <t>49 - Maine-et-Loire</t>
  </si>
  <si>
    <t>72 - Sarthe</t>
  </si>
  <si>
    <t>85 - Vendée</t>
  </si>
  <si>
    <t>TOTAL VINS</t>
  </si>
  <si>
    <t>PROD totale (tonnes de raisin)</t>
  </si>
  <si>
    <t xml:space="preserve">  Production totale (tonnes de raisin)</t>
  </si>
  <si>
    <t xml:space="preserve">  Surface totale en vignes (ha)</t>
  </si>
  <si>
    <t>Production de vins (hl)</t>
  </si>
  <si>
    <t>Excédent brut d'exploitation / production brute (en %)</t>
  </si>
  <si>
    <t>Charges d'approvisionnement (k€) / ha SAU</t>
  </si>
  <si>
    <t xml:space="preserve"> Surfaces en vigne (ha)</t>
  </si>
  <si>
    <t xml:space="preserve"> Production de vins blancs (hl)</t>
  </si>
  <si>
    <t xml:space="preserve"> Production de vins rouges et rosés (hl)</t>
  </si>
  <si>
    <t>44</t>
  </si>
  <si>
    <t>49</t>
  </si>
  <si>
    <t>72</t>
  </si>
  <si>
    <t>85</t>
  </si>
  <si>
    <t>IGP</t>
  </si>
  <si>
    <t>ANJOU</t>
  </si>
  <si>
    <t>JASNIERES</t>
  </si>
  <si>
    <t xml:space="preserve"> Nombre d'exploitations avec vigne </t>
  </si>
  <si>
    <t>Production de vins blancs (hl)</t>
  </si>
  <si>
    <t>Production de vins rouges et rosés (hl)</t>
  </si>
  <si>
    <t>28 - Normandie</t>
  </si>
  <si>
    <t>53 - Bretagne</t>
  </si>
  <si>
    <t>11 - Île-de-France</t>
  </si>
  <si>
    <t>94 - Corse</t>
  </si>
  <si>
    <t>32 - Hauts-de-France</t>
  </si>
  <si>
    <t>52 - Pays de la Loire</t>
  </si>
  <si>
    <t>24 - Centre-Val de Loire</t>
  </si>
  <si>
    <t>84 - Auvergne-Rhône-Alpes</t>
  </si>
  <si>
    <t>93 - Provence-Alpes-Côte d'Azur</t>
  </si>
  <si>
    <t>76 - Occitanie</t>
  </si>
  <si>
    <t>27 - Bourgogne-Franche-Comté</t>
  </si>
  <si>
    <t>75 - Nouvelle-Aquitaine</t>
  </si>
  <si>
    <t>44 - Grand Est</t>
  </si>
  <si>
    <t>FR - France entière</t>
  </si>
  <si>
    <t>AUTRES AOP</t>
  </si>
  <si>
    <t>COTEAUX DU LAYON</t>
  </si>
  <si>
    <t>COTEAUX DU LOIR</t>
  </si>
  <si>
    <t>FIEFS VENDEENS</t>
  </si>
  <si>
    <t>MUSCADET</t>
  </si>
  <si>
    <t>ROSES</t>
  </si>
  <si>
    <t>SAUMUR</t>
  </si>
  <si>
    <t>.</t>
  </si>
  <si>
    <t>&lt; 1</t>
  </si>
  <si>
    <t>Agreste - Statistique agricole annuelle (SAA)</t>
  </si>
  <si>
    <t>2010</t>
  </si>
  <si>
    <t>2011</t>
  </si>
  <si>
    <t>2012</t>
  </si>
  <si>
    <t>2013</t>
  </si>
  <si>
    <t>2014</t>
  </si>
  <si>
    <t>2015</t>
  </si>
  <si>
    <t>2016</t>
  </si>
  <si>
    <t>2017</t>
  </si>
  <si>
    <t>2018</t>
  </si>
  <si>
    <t>Année de référence</t>
  </si>
  <si>
    <t>GROS-PLANT</t>
  </si>
  <si>
    <t>SAUMUR-CHAMPIGNY</t>
  </si>
  <si>
    <t>TOTAL</t>
  </si>
  <si>
    <t>- La production désigne la production totale de raisin, exprimée en quintal. La production pour le fruit désigne la quantité récoltée pour le fruit, en quintal.</t>
  </si>
  <si>
    <t>- Le rendement est exprimé en quintal à l'hectare.</t>
  </si>
  <si>
    <t xml:space="preserve"> Récolte pour AOP </t>
  </si>
  <si>
    <t xml:space="preserve"> Récolte pour IGP</t>
  </si>
  <si>
    <t>Région</t>
  </si>
  <si>
    <t>2019</t>
  </si>
  <si>
    <t xml:space="preserve"> IPAMPA : Indice général des Produits Intrants (Pays de la Loire)</t>
  </si>
  <si>
    <t xml:space="preserve"> IPPAP France - Prix des vins AOP (hors vins pour Champagne)</t>
  </si>
  <si>
    <t>AOP : appellation d'origine protégée</t>
  </si>
  <si>
    <t>IGP : indication géographique protégée</t>
  </si>
  <si>
    <t>VSIG : vins sans indication géographique</t>
  </si>
  <si>
    <t>Total régional</t>
  </si>
  <si>
    <t>2020</t>
  </si>
  <si>
    <t>Hauts-de-France</t>
  </si>
  <si>
    <t>Pays de la Loire</t>
  </si>
  <si>
    <t>Centre-Val de Loire</t>
  </si>
  <si>
    <t>Auvergne-Rhône-Alpes</t>
  </si>
  <si>
    <t>Provence-Alpes-Côte d'Azur</t>
  </si>
  <si>
    <t>Bourgogne-Franche-Comté</t>
  </si>
  <si>
    <t>Occitanie</t>
  </si>
  <si>
    <t>Grand Est</t>
  </si>
  <si>
    <t>Nouvelle-Aquitaine</t>
  </si>
  <si>
    <t>ANJOU VILLAGES</t>
  </si>
  <si>
    <t>Vins hors AOP</t>
  </si>
  <si>
    <t>Vins IGP</t>
  </si>
  <si>
    <t>Coteaux d'Ancenis</t>
  </si>
  <si>
    <t>Gros Plant du Pays nantais</t>
  </si>
  <si>
    <t>Muscadet - Côtes de Grandlieu</t>
  </si>
  <si>
    <t xml:space="preserve">Muscadet </t>
  </si>
  <si>
    <t>Muscadet - Sèvre et Maine</t>
  </si>
  <si>
    <t>Saumur - Champigny</t>
  </si>
  <si>
    <t>Saumur</t>
  </si>
  <si>
    <t>Anjou et Anjou Villages</t>
  </si>
  <si>
    <t>Coteaux du Layon</t>
  </si>
  <si>
    <t xml:space="preserve">Toutes AOP confondues </t>
  </si>
  <si>
    <t>Source : SAFER-SSP-Terres d'Europe-Scafr</t>
  </si>
  <si>
    <t>nd : donnée non disponible</t>
  </si>
  <si>
    <t>nd</t>
  </si>
  <si>
    <t>Région et départements</t>
  </si>
  <si>
    <t>Fig. 4 - Evolution par département des surfaces viticoles régionales</t>
  </si>
  <si>
    <t xml:space="preserve"> Récoltes de vins sans IG ou non classées</t>
  </si>
  <si>
    <t>Charges de personnel</t>
  </si>
  <si>
    <t xml:space="preserve">Tab. 3 - Valeur vénale moyenne des surfaces en vignes  (en milliers d'euros courants/hectare) </t>
  </si>
  <si>
    <t xml:space="preserve">Tab. 1 - Principaux indicateurs des exploitations spécialisées en viticulture (OTEX 35)  </t>
  </si>
  <si>
    <t>Région Pays de la Loire</t>
  </si>
  <si>
    <t>2021</t>
  </si>
  <si>
    <t>Surface totale (ha) raisin de cuve</t>
  </si>
  <si>
    <t>Surfaces TOTALES (raisin de cuve)</t>
  </si>
  <si>
    <t xml:space="preserve"> (surfaces totales en ha - raisin de cuve)</t>
  </si>
  <si>
    <t>OTEFDD 35 : Viticulture</t>
  </si>
  <si>
    <t>France METRO</t>
  </si>
  <si>
    <t>Total vignes (cuve + table) productives ou non</t>
  </si>
  <si>
    <t xml:space="preserve"> IPPAP France - Prix des vins IGP</t>
  </si>
  <si>
    <t>Fig. 7 - VINS : indices des prix à la production (IPPAP) et des intrants (IPAMPA)</t>
  </si>
  <si>
    <t>Source : Agreste - RICA Pays de la Loire - PBS 2013 - ensemble des exploitations moyennes et grandes</t>
  </si>
  <si>
    <t>Surface agricole utile (SAU en ha)</t>
  </si>
  <si>
    <t>44 -Loire-Atlantique</t>
  </si>
  <si>
    <t>49 -Maine-et-Loire</t>
  </si>
  <si>
    <t>Nomenclature - appellations</t>
  </si>
  <si>
    <t xml:space="preserve">Evolution (%)
2024/2020 </t>
  </si>
  <si>
    <t>…</t>
  </si>
  <si>
    <t>2024 déf</t>
  </si>
  <si>
    <t>Champ : Exploitations agricoles dont la production brute standard (PBS) est supérieure à 25 000 €</t>
  </si>
  <si>
    <t>€  courants</t>
  </si>
  <si>
    <t xml:space="preserve"> RCAI par ETP non salariée (k€/ETPNS)</t>
  </si>
  <si>
    <t>Main d'oeuvre totale (ETP)</t>
  </si>
  <si>
    <t>Main d'oeuvre non salariée (ETPNS)</t>
  </si>
  <si>
    <t>Production de l'exercice par ETP (k€/ETP)</t>
  </si>
  <si>
    <t>Excédent brut d'exploitation (k€/ETP)</t>
  </si>
  <si>
    <t>RCAI par ETP non salariée (k€/ETPNS)</t>
  </si>
  <si>
    <t>Charges totales (k€/ha SAU)</t>
  </si>
  <si>
    <t xml:space="preserve"> Excédent brut d'exploitation (k€/ETP total)</t>
  </si>
  <si>
    <t xml:space="preserve"> Valeur ajoutée (VAHF) (k€/ETP total)</t>
  </si>
  <si>
    <t xml:space="preserve"> Production de l'exercice (k€/ETP total</t>
  </si>
  <si>
    <t xml:space="preserve"> Production brute yc subventions d'exploitation (k€/ETP total)</t>
  </si>
  <si>
    <t>Tab. 2 - Principales appellations viti-vinicoles en 2024 (en % des surfaces AOP-IGP départementales)</t>
  </si>
  <si>
    <t>AOP dont :</t>
  </si>
  <si>
    <t xml:space="preserve"> Charges totales (k€/ETP total)</t>
  </si>
  <si>
    <t>Volume de la production 2024
 (en milliers d'hectolitres de vins)</t>
  </si>
  <si>
    <t>Valeur de la production 2024
(en millions d'euros)</t>
  </si>
  <si>
    <t xml:space="preserve"> Valeur de la production 2024
(en millions d'euros)</t>
  </si>
  <si>
    <t xml:space="preserve"> Production de vins 2024
 (en milliers d'hectolitres)</t>
  </si>
  <si>
    <t>Evol_2024_2020_%</t>
  </si>
  <si>
    <t>Source : CVI foncier 2024 - DGDDI - champ des surfaces AOP ou IGP</t>
  </si>
  <si>
    <t>Localisation, importance et évolution des surfaces viticoles 2020-2024</t>
  </si>
  <si>
    <t xml:space="preserve">Pour en savoir plus </t>
  </si>
  <si>
    <t>https://agreste.agriculture.gouv.fr/agreste-web/disaron/SAA-SeriesLongues/detail/</t>
  </si>
  <si>
    <t>https://agreste.agriculture.gouv.fr/agreste-web/disaron/RICA-SeriesLongues/detail/</t>
  </si>
  <si>
    <t>https://agreste.agriculture.gouv.fr/agreste-web/disaron/!searchurl/c8754bce-19db-4e9e-924b-1a9f6bba0676/search/</t>
  </si>
  <si>
    <t>https://www.agreste.agriculture.gouv.fr/agreste-web/disaron/REAA-SeriesLongues/detail/</t>
  </si>
  <si>
    <t>https://draaf.pays-de-la-loire.agriculture.rie.gouv.fr/valeur-venale-des-terres-en-pays-de-la-loire-a1667.html</t>
  </si>
  <si>
    <t xml:space="preserve">Somme des charges totales (k€) calculées </t>
  </si>
  <si>
    <t>source : Agreste - 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</si>
</sst>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numFmt numFmtId="165" formatCode="0.0"/>
    <numFmt numFmtId="166" formatCode="0.0%"/>
    <numFmt numFmtId="167" formatCode="#,##0.00&quot; FB&quot;;[Red]\-#,##0.00&quot; FB&quot;"/>
    <numFmt numFmtId="168" formatCode="#,##0&quot; &quot;"/>
    <numFmt numFmtId="169" formatCode="_-* #,##0_-;\-* #,##0_-;_-* &quot;-&quot;??_-;_-@_-"/>
    <numFmt numFmtId="170" formatCode="_-* #,##0.0_-;\-* #,##0.0_-;_-* &quot;-&quot;??_-;_-@_-"/>
  </numFmts>
  <fonts count="78" x14ac:knownFonts="1">
    <font>
      <sz val="10"/>
      <name val="Arial"/>
    </font>
    <font>
      <sz val="10"/>
      <name val="Arial"/>
      <family val="2"/>
    </font>
    <font>
      <b/>
      <sz val="8"/>
      <name val="Times New Roman"/>
      <family val="1"/>
    </font>
    <font>
      <sz val="10"/>
      <name val="Helv"/>
    </font>
    <font>
      <sz val="10"/>
      <color indexed="23"/>
      <name val="Trebuchet MS"/>
      <family val="2"/>
    </font>
    <font>
      <b/>
      <sz val="10"/>
      <color indexed="23"/>
      <name val="Trebuchet MS"/>
      <family val="2"/>
    </font>
    <font>
      <sz val="10"/>
      <color indexed="10"/>
      <name val="Trebuchet MS"/>
      <family val="2"/>
    </font>
    <font>
      <b/>
      <sz val="10"/>
      <name val="Trebuchet MS"/>
      <family val="2"/>
    </font>
    <font>
      <sz val="10"/>
      <name val="Trebuchet MS"/>
      <family val="2"/>
    </font>
    <font>
      <b/>
      <sz val="10"/>
      <color indexed="10"/>
      <name val="Trebuchet MS"/>
      <family val="2"/>
    </font>
    <font>
      <b/>
      <sz val="12"/>
      <color indexed="12"/>
      <name val="Trebuchet MS"/>
      <family val="2"/>
    </font>
    <font>
      <sz val="8"/>
      <name val="Arial"/>
      <family val="2"/>
    </font>
    <font>
      <sz val="9"/>
      <name val="Trebuchet MS"/>
      <family val="2"/>
    </font>
    <font>
      <sz val="10"/>
      <color indexed="12"/>
      <name val="Trebuchet MS"/>
      <family val="2"/>
    </font>
    <font>
      <sz val="11"/>
      <name val="Trebuchet MS"/>
      <family val="2"/>
    </font>
    <font>
      <sz val="9"/>
      <name val="Open Sans"/>
      <family val="2"/>
    </font>
    <font>
      <sz val="10"/>
      <name val="Open Sans"/>
      <family val="2"/>
    </font>
    <font>
      <sz val="10"/>
      <color theme="0" tint="-0.499984740745262"/>
      <name val="Trebuchet MS"/>
      <family val="2"/>
    </font>
    <font>
      <sz val="10"/>
      <color rgb="FFFF0000"/>
      <name val="Trebuchet MS"/>
      <family val="2"/>
    </font>
    <font>
      <b/>
      <sz val="10"/>
      <name val="Open Sans"/>
      <family val="2"/>
    </font>
    <font>
      <b/>
      <sz val="10"/>
      <color indexed="10"/>
      <name val="Open Sans"/>
      <family val="2"/>
    </font>
    <font>
      <b/>
      <sz val="12"/>
      <name val="Open Sans"/>
      <family val="2"/>
    </font>
    <font>
      <i/>
      <sz val="10"/>
      <name val="Open Sans"/>
      <family val="2"/>
    </font>
    <font>
      <sz val="9"/>
      <name val="Marianne"/>
      <family val="3"/>
    </font>
    <font>
      <sz val="9"/>
      <color indexed="10"/>
      <name val="Marianne"/>
      <family val="3"/>
    </font>
    <font>
      <b/>
      <sz val="12"/>
      <name val="Marianne"/>
      <family val="3"/>
    </font>
    <font>
      <sz val="10"/>
      <name val="Arial"/>
      <family val="2"/>
    </font>
    <font>
      <b/>
      <sz val="11"/>
      <color rgb="FF000000"/>
      <name val="Marianne"/>
      <family val="3"/>
    </font>
    <font>
      <i/>
      <sz val="10"/>
      <name val="Marianne"/>
      <family val="3"/>
    </font>
    <font>
      <b/>
      <sz val="10"/>
      <color rgb="FFFF0000"/>
      <name val="Trebuchet MS"/>
      <family val="2"/>
    </font>
    <font>
      <sz val="10"/>
      <name val="Marianne"/>
      <family val="3"/>
    </font>
    <font>
      <b/>
      <sz val="10"/>
      <name val="Marianne"/>
      <family val="3"/>
    </font>
    <font>
      <sz val="10"/>
      <color rgb="FFFF0000"/>
      <name val="Open Sans"/>
      <family val="2"/>
    </font>
    <font>
      <b/>
      <sz val="10"/>
      <color theme="1" tint="0.499984740745262"/>
      <name val="Marianne"/>
      <family val="3"/>
    </font>
    <font>
      <b/>
      <sz val="10"/>
      <color theme="0" tint="-0.499984740745262"/>
      <name val="Trebuchet MS"/>
      <family val="2"/>
    </font>
    <font>
      <b/>
      <i/>
      <sz val="10"/>
      <name val="Marianne"/>
      <family val="3"/>
    </font>
    <font>
      <i/>
      <sz val="10"/>
      <color theme="1" tint="0.499984740745262"/>
      <name val="Marianne"/>
      <family val="3"/>
    </font>
    <font>
      <sz val="10"/>
      <color theme="1" tint="0.499984740745262"/>
      <name val="Marianne"/>
      <family val="3"/>
    </font>
    <font>
      <b/>
      <sz val="22"/>
      <name val="Marianne"/>
      <family val="3"/>
    </font>
    <font>
      <sz val="10"/>
      <color theme="1" tint="0.499984740745262"/>
      <name val="Trebuchet MS"/>
      <family val="2"/>
    </font>
    <font>
      <b/>
      <sz val="11"/>
      <color theme="1" tint="0.499984740745262"/>
      <name val="Trebuchet MS"/>
      <family val="2"/>
    </font>
    <font>
      <b/>
      <sz val="16"/>
      <color indexed="12"/>
      <name val="Marianne"/>
      <family val="3"/>
    </font>
    <font>
      <b/>
      <sz val="11"/>
      <color rgb="FFFF0000"/>
      <name val="Trebuchet MS"/>
      <family val="2"/>
    </font>
    <font>
      <sz val="11"/>
      <color rgb="FFFF0000"/>
      <name val="Trebuchet MS"/>
      <family val="2"/>
    </font>
    <font>
      <b/>
      <sz val="12"/>
      <name val="Trebuchet MS"/>
      <family val="2"/>
    </font>
    <font>
      <b/>
      <sz val="11"/>
      <color indexed="10"/>
      <name val="Trebuchet MS"/>
      <family val="2"/>
    </font>
    <font>
      <i/>
      <sz val="11"/>
      <name val="Trebuchet MS"/>
      <family val="2"/>
    </font>
    <font>
      <b/>
      <sz val="11"/>
      <name val="Trebuchet MS"/>
      <family val="2"/>
    </font>
    <font>
      <i/>
      <sz val="10"/>
      <color theme="0" tint="-0.499984740745262"/>
      <name val="Trebuchet MS"/>
      <family val="2"/>
    </font>
    <font>
      <sz val="11"/>
      <color theme="1"/>
      <name val="Trebuchet MS"/>
      <family val="2"/>
    </font>
    <font>
      <sz val="11"/>
      <color rgb="FFFF3300"/>
      <name val="Calibri"/>
      <family val="2"/>
      <scheme val="minor"/>
    </font>
    <font>
      <b/>
      <sz val="10"/>
      <color theme="1" tint="0.499984740745262"/>
      <name val="Trebuchet MS"/>
      <family val="2"/>
    </font>
    <font>
      <b/>
      <i/>
      <sz val="10"/>
      <color theme="1" tint="0.499984740745262"/>
      <name val="Trebuchet MS"/>
      <family val="2"/>
    </font>
    <font>
      <b/>
      <sz val="10"/>
      <color theme="8"/>
      <name val="Marianne"/>
      <family val="3"/>
    </font>
    <font>
      <b/>
      <sz val="11"/>
      <color indexed="12"/>
      <name val="Trebuchet MS"/>
      <family val="2"/>
    </font>
    <font>
      <sz val="10"/>
      <color rgb="FFC00000"/>
      <name val="Open Sans"/>
      <family val="2"/>
    </font>
    <font>
      <b/>
      <sz val="10"/>
      <color indexed="12"/>
      <name val="Trebuchet MS"/>
      <family val="2"/>
    </font>
    <font>
      <i/>
      <sz val="10"/>
      <name val="Trebuchet MS"/>
      <family val="2"/>
    </font>
    <font>
      <b/>
      <sz val="14"/>
      <name val="Trebuchet MS"/>
      <family val="2"/>
    </font>
    <font>
      <u/>
      <sz val="10"/>
      <color theme="10"/>
      <name val="Arial"/>
      <family val="2"/>
    </font>
    <font>
      <b/>
      <sz val="11"/>
      <color theme="1"/>
      <name val="Marianne"/>
      <family val="3"/>
    </font>
    <font>
      <sz val="10"/>
      <color theme="8" tint="-0.249977111117893"/>
      <name val="Trebuchet MS"/>
      <family val="2"/>
    </font>
    <font>
      <sz val="10"/>
      <color rgb="FF000000"/>
      <name val="Trebuchet MS"/>
      <family val="2"/>
    </font>
    <font>
      <b/>
      <sz val="11"/>
      <color rgb="FF000000"/>
      <name val="Trebuchet MS"/>
      <family val="2"/>
    </font>
    <font>
      <sz val="11"/>
      <color indexed="10"/>
      <name val="Trebuchet MS"/>
      <family val="2"/>
    </font>
    <font>
      <sz val="11"/>
      <color indexed="12"/>
      <name val="Trebuchet MS"/>
      <family val="2"/>
    </font>
    <font>
      <b/>
      <i/>
      <sz val="11"/>
      <name val="Trebuchet MS"/>
      <family val="2"/>
    </font>
    <font>
      <b/>
      <sz val="11"/>
      <color theme="9" tint="-0.499984740745262"/>
      <name val="Trebuchet MS"/>
      <family val="2"/>
    </font>
    <font>
      <i/>
      <sz val="11"/>
      <color indexed="16"/>
      <name val="Trebuchet MS"/>
      <family val="2"/>
    </font>
    <font>
      <sz val="11"/>
      <color indexed="14"/>
      <name val="Trebuchet MS"/>
      <family val="2"/>
    </font>
    <font>
      <sz val="11"/>
      <color theme="9" tint="-0.499984740745262"/>
      <name val="Trebuchet MS"/>
      <family val="2"/>
    </font>
    <font>
      <b/>
      <i/>
      <sz val="11"/>
      <color indexed="16"/>
      <name val="Trebuchet MS"/>
      <family val="2"/>
    </font>
    <font>
      <b/>
      <u/>
      <sz val="11"/>
      <name val="Trebuchet MS"/>
      <family val="2"/>
    </font>
    <font>
      <b/>
      <sz val="10"/>
      <color rgb="FF000000"/>
      <name val="Trebuchet MS"/>
      <family val="2"/>
    </font>
    <font>
      <i/>
      <sz val="10"/>
      <color indexed="10"/>
      <name val="Trebuchet MS"/>
      <family val="2"/>
    </font>
    <font>
      <b/>
      <i/>
      <sz val="10"/>
      <color indexed="10"/>
      <name val="Trebuchet MS"/>
      <family val="2"/>
    </font>
    <font>
      <i/>
      <sz val="10"/>
      <color rgb="FF000000"/>
      <name val="Trebuchet MS"/>
      <family val="2"/>
    </font>
    <font>
      <b/>
      <sz val="12"/>
      <color rgb="FF000000"/>
      <name val="Trebuchet MS"/>
      <family val="2"/>
    </font>
  </fonts>
  <fills count="13">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74">
    <border>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right/>
      <top style="thin">
        <color auto="1"/>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style="thin">
        <color indexed="8"/>
      </right>
      <top/>
      <bottom/>
      <diagonal/>
    </border>
    <border>
      <left style="thin">
        <color indexed="64"/>
      </left>
      <right style="thin">
        <color indexed="64"/>
      </right>
      <top style="thin">
        <color indexed="8"/>
      </top>
      <bottom style="thin">
        <color indexed="64"/>
      </bottom>
      <diagonal/>
    </border>
  </borders>
  <cellStyleXfs count="7">
    <xf numFmtId="0" fontId="0" fillId="0" borderId="0"/>
    <xf numFmtId="0" fontId="2" fillId="0" borderId="0"/>
    <xf numFmtId="4" fontId="3" fillId="0" borderId="0" applyFont="0" applyFill="0" applyBorder="0" applyAlignment="0" applyProtection="0"/>
    <xf numFmtId="167" fontId="3" fillId="0" borderId="0" applyFont="0" applyFill="0" applyBorder="0" applyAlignment="0" applyProtection="0"/>
    <xf numFmtId="9" fontId="1" fillId="0" borderId="0" applyFont="0" applyFill="0" applyBorder="0" applyAlignment="0" applyProtection="0"/>
    <xf numFmtId="43" fontId="26" fillId="0" borderId="0" applyFont="0" applyFill="0" applyBorder="0" applyAlignment="0" applyProtection="0"/>
    <xf numFmtId="0" fontId="59" fillId="0" borderId="0" applyNumberFormat="0" applyFill="0" applyBorder="0" applyAlignment="0" applyProtection="0"/>
  </cellStyleXfs>
  <cellXfs count="485">
    <xf numFmtId="0" fontId="0" fillId="0" borderId="0" xfId="0"/>
    <xf numFmtId="0" fontId="8" fillId="0" borderId="0" xfId="0" applyFont="1" applyFill="1"/>
    <xf numFmtId="0" fontId="8" fillId="0" borderId="0" xfId="0" applyFont="1"/>
    <xf numFmtId="165" fontId="8" fillId="0" borderId="0" xfId="0" applyNumberFormat="1" applyFont="1"/>
    <xf numFmtId="166" fontId="8" fillId="0" borderId="0" xfId="4" applyNumberFormat="1" applyFont="1"/>
    <xf numFmtId="0" fontId="10" fillId="0" borderId="0" xfId="0" applyFont="1" applyFill="1" applyAlignment="1">
      <alignment horizontal="left"/>
    </xf>
    <xf numFmtId="0" fontId="14" fillId="0" borderId="0" xfId="0" applyFont="1"/>
    <xf numFmtId="0" fontId="8" fillId="0" borderId="0" xfId="0" applyFont="1" applyFill="1" applyBorder="1"/>
    <xf numFmtId="0" fontId="7" fillId="0" borderId="0" xfId="0" applyFont="1" applyFill="1"/>
    <xf numFmtId="0" fontId="7" fillId="0" borderId="0" xfId="0" applyFont="1"/>
    <xf numFmtId="0" fontId="8" fillId="0" borderId="0" xfId="0" applyFont="1" applyAlignment="1">
      <alignment horizontal="left"/>
    </xf>
    <xf numFmtId="0" fontId="8" fillId="6" borderId="0" xfId="0" applyFont="1" applyFill="1"/>
    <xf numFmtId="0" fontId="8" fillId="0" borderId="36" xfId="0" applyFont="1" applyBorder="1"/>
    <xf numFmtId="0" fontId="8" fillId="0" borderId="38" xfId="0" applyFont="1" applyBorder="1"/>
    <xf numFmtId="0" fontId="21" fillId="0" borderId="0" xfId="0" applyFont="1" applyFill="1" applyAlignment="1">
      <alignment horizontal="left" vertical="center" readingOrder="1"/>
    </xf>
    <xf numFmtId="0" fontId="8" fillId="0" borderId="0" xfId="0" applyFont="1" applyFill="1" applyAlignment="1">
      <alignment horizontal="left"/>
    </xf>
    <xf numFmtId="0" fontId="18" fillId="0" borderId="0" xfId="0" applyFont="1" applyFill="1" applyBorder="1"/>
    <xf numFmtId="0" fontId="18" fillId="0" borderId="0" xfId="0" applyFont="1"/>
    <xf numFmtId="0" fontId="39" fillId="0" borderId="0" xfId="0" applyFont="1"/>
    <xf numFmtId="0" fontId="29" fillId="0" borderId="0" xfId="0" applyFont="1"/>
    <xf numFmtId="0" fontId="34" fillId="0" borderId="0" xfId="0" applyNumberFormat="1" applyFont="1" applyFill="1" applyBorder="1"/>
    <xf numFmtId="165" fontId="17" fillId="0" borderId="0" xfId="0" applyNumberFormat="1" applyFont="1" applyFill="1" applyBorder="1"/>
    <xf numFmtId="0" fontId="42" fillId="0" borderId="8" xfId="0" applyFont="1" applyFill="1" applyBorder="1"/>
    <xf numFmtId="165" fontId="18" fillId="0" borderId="0" xfId="0" applyNumberFormat="1" applyFont="1" applyFill="1" applyBorder="1"/>
    <xf numFmtId="0" fontId="14" fillId="0" borderId="55" xfId="0" applyNumberFormat="1" applyFont="1" applyFill="1" applyBorder="1" applyAlignment="1">
      <alignment horizontal="right"/>
    </xf>
    <xf numFmtId="0" fontId="14" fillId="0" borderId="56" xfId="0" applyNumberFormat="1" applyFont="1" applyFill="1" applyBorder="1" applyAlignment="1">
      <alignment horizontal="right"/>
    </xf>
    <xf numFmtId="0" fontId="14" fillId="0" borderId="5" xfId="0" applyFont="1" applyFill="1" applyBorder="1"/>
    <xf numFmtId="165" fontId="14" fillId="0" borderId="0" xfId="0" applyNumberFormat="1" applyFont="1" applyFill="1" applyBorder="1"/>
    <xf numFmtId="0" fontId="14" fillId="0" borderId="6" xfId="0" applyFont="1" applyFill="1" applyBorder="1"/>
    <xf numFmtId="0" fontId="9" fillId="0" borderId="0" xfId="0" applyFont="1"/>
    <xf numFmtId="0" fontId="44" fillId="0" borderId="0" xfId="0" applyFont="1" applyAlignment="1">
      <alignment horizontal="left" vertical="center" readingOrder="1"/>
    </xf>
    <xf numFmtId="0" fontId="45" fillId="0" borderId="0" xfId="0" applyFont="1" applyFill="1" applyAlignment="1">
      <alignment horizontal="left"/>
    </xf>
    <xf numFmtId="0" fontId="39" fillId="0" borderId="0" xfId="0" applyFont="1" applyFill="1"/>
    <xf numFmtId="165" fontId="8" fillId="0" borderId="0" xfId="0" applyNumberFormat="1" applyFont="1" applyFill="1"/>
    <xf numFmtId="17" fontId="18" fillId="0" borderId="0" xfId="0" applyNumberFormat="1" applyFont="1" applyFill="1"/>
    <xf numFmtId="0" fontId="17" fillId="0" borderId="0" xfId="0" applyFont="1" applyFill="1" applyBorder="1"/>
    <xf numFmtId="0" fontId="8" fillId="0" borderId="0" xfId="0" applyFont="1" applyBorder="1"/>
    <xf numFmtId="165" fontId="18" fillId="0" borderId="55" xfId="0" applyNumberFormat="1" applyFont="1" applyFill="1" applyBorder="1"/>
    <xf numFmtId="165" fontId="18" fillId="0" borderId="56" xfId="0" applyNumberFormat="1" applyFont="1" applyFill="1" applyBorder="1"/>
    <xf numFmtId="165" fontId="18" fillId="0" borderId="0" xfId="0" applyNumberFormat="1" applyFont="1" applyFill="1"/>
    <xf numFmtId="0" fontId="18" fillId="0" borderId="0" xfId="0" applyFont="1" applyFill="1" applyBorder="1" applyAlignment="1">
      <alignment horizontal="left"/>
    </xf>
    <xf numFmtId="0" fontId="18" fillId="0" borderId="0" xfId="0" applyFont="1" applyBorder="1"/>
    <xf numFmtId="165" fontId="8" fillId="0" borderId="36" xfId="0" applyNumberFormat="1" applyFont="1" applyFill="1" applyBorder="1"/>
    <xf numFmtId="165" fontId="8" fillId="0" borderId="37" xfId="0" applyNumberFormat="1" applyFont="1" applyFill="1" applyBorder="1"/>
    <xf numFmtId="0" fontId="17" fillId="0" borderId="0" xfId="0" applyFont="1" applyFill="1" applyBorder="1" applyAlignment="1">
      <alignment horizontal="left"/>
    </xf>
    <xf numFmtId="165" fontId="8" fillId="0" borderId="0" xfId="0" applyNumberFormat="1" applyFont="1" applyFill="1" applyBorder="1"/>
    <xf numFmtId="165" fontId="8" fillId="0" borderId="38" xfId="0" applyNumberFormat="1" applyFont="1" applyFill="1" applyBorder="1"/>
    <xf numFmtId="165" fontId="8" fillId="0" borderId="40" xfId="0" applyNumberFormat="1" applyFont="1" applyFill="1" applyBorder="1"/>
    <xf numFmtId="0" fontId="44" fillId="0" borderId="0" xfId="0" applyFont="1" applyFill="1"/>
    <xf numFmtId="0" fontId="14" fillId="0" borderId="0" xfId="0" applyFont="1" applyFill="1"/>
    <xf numFmtId="0" fontId="46" fillId="0" borderId="0" xfId="0" applyFont="1" applyFill="1"/>
    <xf numFmtId="0" fontId="40" fillId="0" borderId="0" xfId="0" applyFont="1" applyFill="1" applyAlignment="1">
      <alignment horizontal="left"/>
    </xf>
    <xf numFmtId="0" fontId="14" fillId="6" borderId="14" xfId="0" applyNumberFormat="1" applyFont="1" applyFill="1" applyBorder="1" applyAlignment="1">
      <alignment horizontal="right"/>
    </xf>
    <xf numFmtId="0" fontId="14" fillId="0" borderId="41" xfId="0" applyFont="1" applyFill="1" applyBorder="1"/>
    <xf numFmtId="165" fontId="14" fillId="0" borderId="13" xfId="0" applyNumberFormat="1" applyFont="1" applyBorder="1" applyAlignment="1">
      <alignment horizontal="right"/>
    </xf>
    <xf numFmtId="0" fontId="14" fillId="0" borderId="2" xfId="0" applyFont="1" applyFill="1" applyBorder="1"/>
    <xf numFmtId="165" fontId="14" fillId="0" borderId="14" xfId="0" applyNumberFormat="1" applyFont="1" applyBorder="1" applyAlignment="1">
      <alignment horizontal="right"/>
    </xf>
    <xf numFmtId="165" fontId="14" fillId="0" borderId="43" xfId="0" applyNumberFormat="1" applyFont="1" applyBorder="1" applyAlignment="1">
      <alignment horizontal="right"/>
    </xf>
    <xf numFmtId="0" fontId="13" fillId="0" borderId="0" xfId="0" applyFont="1"/>
    <xf numFmtId="0" fontId="13" fillId="0" borderId="0" xfId="0" applyFont="1" applyFill="1"/>
    <xf numFmtId="0" fontId="14" fillId="0" borderId="13" xfId="0" applyFont="1" applyFill="1" applyBorder="1"/>
    <xf numFmtId="0" fontId="14" fillId="0" borderId="0" xfId="0" applyFont="1" applyFill="1" applyAlignment="1">
      <alignment horizontal="left"/>
    </xf>
    <xf numFmtId="0" fontId="14" fillId="0" borderId="14" xfId="0" applyFont="1" applyBorder="1" applyAlignment="1">
      <alignment horizontal="right"/>
    </xf>
    <xf numFmtId="0" fontId="14" fillId="0" borderId="38" xfId="0" applyFont="1" applyFill="1" applyBorder="1"/>
    <xf numFmtId="0" fontId="14" fillId="0" borderId="43" xfId="0" applyFont="1" applyBorder="1" applyAlignment="1">
      <alignment horizontal="right"/>
    </xf>
    <xf numFmtId="0" fontId="47" fillId="0" borderId="38" xfId="0" applyFont="1" applyFill="1" applyBorder="1"/>
    <xf numFmtId="2" fontId="13" fillId="0" borderId="0" xfId="0" applyNumberFormat="1" applyFont="1" applyFill="1"/>
    <xf numFmtId="0" fontId="17" fillId="0" borderId="0" xfId="0" applyFont="1"/>
    <xf numFmtId="0" fontId="34" fillId="0" borderId="0" xfId="0" applyFont="1"/>
    <xf numFmtId="166" fontId="48" fillId="0" borderId="0" xfId="4" applyNumberFormat="1" applyFont="1"/>
    <xf numFmtId="165" fontId="18" fillId="0" borderId="0" xfId="0" applyNumberFormat="1" applyFont="1"/>
    <xf numFmtId="2" fontId="14" fillId="0" borderId="13" xfId="0" applyNumberFormat="1" applyFont="1" applyBorder="1" applyAlignment="1">
      <alignment horizontal="right"/>
    </xf>
    <xf numFmtId="165" fontId="49" fillId="0" borderId="14" xfId="0" applyNumberFormat="1" applyFont="1" applyBorder="1" applyAlignment="1">
      <alignment horizontal="right"/>
    </xf>
    <xf numFmtId="165" fontId="49" fillId="0" borderId="43" xfId="0" applyNumberFormat="1" applyFont="1" applyBorder="1" applyAlignment="1">
      <alignment horizontal="right"/>
    </xf>
    <xf numFmtId="0" fontId="14" fillId="0" borderId="0" xfId="0" applyFont="1" applyAlignment="1">
      <alignment horizontal="left"/>
    </xf>
    <xf numFmtId="0" fontId="49" fillId="0" borderId="13" xfId="0" applyFont="1" applyBorder="1"/>
    <xf numFmtId="0" fontId="49" fillId="0" borderId="56" xfId="0" applyFont="1" applyBorder="1"/>
    <xf numFmtId="0" fontId="49" fillId="6" borderId="14" xfId="0" applyFont="1" applyFill="1" applyBorder="1"/>
    <xf numFmtId="0" fontId="49" fillId="6" borderId="35" xfId="0" applyFont="1" applyFill="1" applyBorder="1"/>
    <xf numFmtId="165" fontId="49" fillId="0" borderId="14" xfId="0" applyNumberFormat="1" applyFont="1" applyBorder="1"/>
    <xf numFmtId="165" fontId="49" fillId="0" borderId="35" xfId="0" applyNumberFormat="1" applyFont="1" applyBorder="1"/>
    <xf numFmtId="165" fontId="49" fillId="0" borderId="43" xfId="0" applyNumberFormat="1" applyFont="1" applyBorder="1"/>
    <xf numFmtId="165" fontId="49" fillId="0" borderId="40" xfId="0" applyNumberFormat="1" applyFont="1" applyBorder="1"/>
    <xf numFmtId="165" fontId="49" fillId="0" borderId="13" xfId="0" applyNumberFormat="1" applyFont="1" applyBorder="1"/>
    <xf numFmtId="165" fontId="49" fillId="0" borderId="56" xfId="0" applyNumberFormat="1" applyFont="1" applyBorder="1"/>
    <xf numFmtId="2" fontId="49" fillId="0" borderId="13" xfId="0" applyNumberFormat="1" applyFont="1" applyBorder="1"/>
    <xf numFmtId="2" fontId="49" fillId="0" borderId="56" xfId="0" applyNumberFormat="1" applyFont="1" applyBorder="1"/>
    <xf numFmtId="165" fontId="49" fillId="0" borderId="13" xfId="0" applyNumberFormat="1" applyFont="1" applyBorder="1" applyAlignment="1">
      <alignment horizontal="right"/>
    </xf>
    <xf numFmtId="0" fontId="49" fillId="0" borderId="14" xfId="0" applyFont="1" applyBorder="1"/>
    <xf numFmtId="0" fontId="49" fillId="0" borderId="35" xfId="0" applyFont="1" applyBorder="1"/>
    <xf numFmtId="0" fontId="49" fillId="0" borderId="43" xfId="0" applyFont="1" applyBorder="1"/>
    <xf numFmtId="0" fontId="49" fillId="0" borderId="40" xfId="0" applyFont="1" applyBorder="1"/>
    <xf numFmtId="166" fontId="17" fillId="0" borderId="40" xfId="0" applyNumberFormat="1" applyFont="1" applyBorder="1"/>
    <xf numFmtId="0" fontId="17" fillId="0" borderId="14" xfId="0" applyFont="1" applyBorder="1"/>
    <xf numFmtId="0" fontId="17" fillId="0" borderId="42" xfId="0" applyFont="1" applyBorder="1"/>
    <xf numFmtId="166" fontId="17" fillId="0" borderId="43" xfId="0" applyNumberFormat="1" applyFont="1" applyBorder="1"/>
    <xf numFmtId="166" fontId="17" fillId="0" borderId="13" xfId="0" applyNumberFormat="1" applyFont="1" applyBorder="1"/>
    <xf numFmtId="0" fontId="51" fillId="0" borderId="0" xfId="0" applyFont="1"/>
    <xf numFmtId="165" fontId="51" fillId="0" borderId="0" xfId="0" applyNumberFormat="1" applyFont="1"/>
    <xf numFmtId="166" fontId="52" fillId="0" borderId="0" xfId="4" applyNumberFormat="1" applyFont="1"/>
    <xf numFmtId="166" fontId="48" fillId="0" borderId="35" xfId="4" applyNumberFormat="1" applyFont="1" applyBorder="1"/>
    <xf numFmtId="166" fontId="48" fillId="0" borderId="37" xfId="4" applyNumberFormat="1" applyFont="1" applyBorder="1"/>
    <xf numFmtId="166" fontId="48" fillId="0" borderId="40" xfId="4" applyNumberFormat="1" applyFont="1" applyBorder="1"/>
    <xf numFmtId="166" fontId="48" fillId="0" borderId="56" xfId="4" applyNumberFormat="1" applyFont="1" applyBorder="1"/>
    <xf numFmtId="0" fontId="29" fillId="9" borderId="14" xfId="0" applyFont="1" applyFill="1" applyBorder="1" applyAlignment="1">
      <alignment horizontal="right"/>
    </xf>
    <xf numFmtId="2" fontId="18" fillId="9" borderId="14" xfId="0" applyNumberFormat="1" applyFont="1" applyFill="1" applyBorder="1"/>
    <xf numFmtId="2" fontId="18" fillId="9" borderId="42" xfId="0" applyNumberFormat="1" applyFont="1" applyFill="1" applyBorder="1"/>
    <xf numFmtId="2" fontId="18" fillId="9" borderId="43" xfId="0" applyNumberFormat="1" applyFont="1" applyFill="1" applyBorder="1"/>
    <xf numFmtId="2" fontId="18" fillId="9" borderId="13" xfId="0" applyNumberFormat="1" applyFont="1" applyFill="1" applyBorder="1"/>
    <xf numFmtId="0" fontId="6" fillId="9" borderId="0" xfId="0" applyFont="1" applyFill="1" applyAlignment="1">
      <alignment wrapText="1"/>
    </xf>
    <xf numFmtId="0" fontId="6" fillId="0" borderId="0" xfId="0" applyFont="1" applyFill="1" applyBorder="1" applyAlignment="1">
      <alignment wrapText="1"/>
    </xf>
    <xf numFmtId="10" fontId="8" fillId="0" borderId="0" xfId="4" applyNumberFormat="1" applyFont="1"/>
    <xf numFmtId="170" fontId="8" fillId="0" borderId="40" xfId="5" applyNumberFormat="1" applyFont="1" applyBorder="1"/>
    <xf numFmtId="169" fontId="8" fillId="0" borderId="37" xfId="5" applyNumberFormat="1" applyFont="1" applyBorder="1"/>
    <xf numFmtId="169" fontId="8" fillId="0" borderId="40" xfId="5" applyNumberFormat="1" applyFont="1" applyBorder="1"/>
    <xf numFmtId="0" fontId="8" fillId="0" borderId="35" xfId="0" applyFont="1" applyBorder="1" applyAlignment="1">
      <alignment wrapText="1"/>
    </xf>
    <xf numFmtId="0" fontId="8" fillId="0" borderId="14" xfId="0" applyFont="1" applyBorder="1" applyAlignment="1">
      <alignment wrapText="1"/>
    </xf>
    <xf numFmtId="169" fontId="8" fillId="0" borderId="42" xfId="5" applyNumberFormat="1" applyFont="1" applyBorder="1"/>
    <xf numFmtId="169" fontId="8" fillId="0" borderId="43" xfId="5" applyNumberFormat="1" applyFont="1" applyBorder="1"/>
    <xf numFmtId="170" fontId="8" fillId="0" borderId="43" xfId="5" applyNumberFormat="1" applyFont="1" applyBorder="1"/>
    <xf numFmtId="0" fontId="14" fillId="0" borderId="0" xfId="0" applyFont="1" applyBorder="1"/>
    <xf numFmtId="0" fontId="60" fillId="10" borderId="0" xfId="0" applyFont="1" applyFill="1"/>
    <xf numFmtId="0" fontId="59" fillId="10" borderId="0" xfId="6" applyFill="1"/>
    <xf numFmtId="0" fontId="62" fillId="0" borderId="0" xfId="0" applyFont="1"/>
    <xf numFmtId="0" fontId="8" fillId="7" borderId="33" xfId="0" applyFont="1" applyFill="1" applyBorder="1"/>
    <xf numFmtId="169" fontId="8" fillId="7" borderId="14" xfId="5" applyNumberFormat="1" applyFont="1" applyFill="1" applyBorder="1"/>
    <xf numFmtId="169" fontId="8" fillId="7" borderId="35" xfId="5" applyNumberFormat="1" applyFont="1" applyFill="1" applyBorder="1"/>
    <xf numFmtId="170" fontId="8" fillId="6" borderId="42" xfId="5" applyNumberFormat="1" applyFont="1" applyFill="1" applyBorder="1"/>
    <xf numFmtId="170" fontId="8" fillId="6" borderId="37" xfId="5" applyNumberFormat="1" applyFont="1" applyFill="1" applyBorder="1"/>
    <xf numFmtId="10" fontId="8" fillId="6" borderId="0" xfId="4" applyNumberFormat="1" applyFont="1" applyFill="1"/>
    <xf numFmtId="0" fontId="63" fillId="0" borderId="0" xfId="0" applyFont="1" applyFill="1" applyAlignment="1">
      <alignment horizontal="left" vertical="center" readingOrder="1"/>
    </xf>
    <xf numFmtId="0" fontId="14" fillId="0" borderId="0" xfId="0" applyFont="1" applyFill="1" applyBorder="1"/>
    <xf numFmtId="3" fontId="64" fillId="0" borderId="0" xfId="0" applyNumberFormat="1" applyFont="1"/>
    <xf numFmtId="0" fontId="64" fillId="0" borderId="0" xfId="0" applyFont="1" applyFill="1" applyBorder="1"/>
    <xf numFmtId="3" fontId="46" fillId="0" borderId="0" xfId="0" applyNumberFormat="1" applyFont="1" applyFill="1" applyBorder="1"/>
    <xf numFmtId="0" fontId="65" fillId="0" borderId="0" xfId="0" applyFont="1" applyFill="1" applyBorder="1"/>
    <xf numFmtId="164" fontId="65" fillId="0" borderId="0" xfId="0" applyNumberFormat="1" applyFont="1" applyFill="1" applyBorder="1" applyAlignment="1">
      <alignment horizontal="right" vertical="top"/>
    </xf>
    <xf numFmtId="0" fontId="66" fillId="0" borderId="0" xfId="0" applyFont="1"/>
    <xf numFmtId="0" fontId="64" fillId="0" borderId="0" xfId="0" applyFont="1" applyAlignment="1">
      <alignment wrapText="1"/>
    </xf>
    <xf numFmtId="0" fontId="65" fillId="0" borderId="0" xfId="0" applyFont="1" applyAlignment="1">
      <alignment wrapText="1"/>
    </xf>
    <xf numFmtId="0" fontId="64" fillId="0" borderId="0" xfId="0" applyFont="1" applyAlignment="1">
      <alignment horizontal="right" wrapText="1"/>
    </xf>
    <xf numFmtId="0" fontId="65" fillId="0" borderId="0" xfId="0" applyFont="1" applyAlignment="1">
      <alignment horizontal="left" wrapText="1"/>
    </xf>
    <xf numFmtId="0" fontId="65" fillId="0" borderId="0" xfId="0" applyFont="1"/>
    <xf numFmtId="0" fontId="47" fillId="5" borderId="0" xfId="0" applyFont="1" applyFill="1"/>
    <xf numFmtId="3" fontId="45" fillId="5" borderId="0" xfId="0" applyNumberFormat="1" applyFont="1" applyFill="1"/>
    <xf numFmtId="3" fontId="54" fillId="5" borderId="0" xfId="0" applyNumberFormat="1" applyFont="1" applyFill="1"/>
    <xf numFmtId="0" fontId="47" fillId="0" borderId="0" xfId="0" applyFont="1" applyFill="1"/>
    <xf numFmtId="165" fontId="42" fillId="5" borderId="0" xfId="0" applyNumberFormat="1" applyFont="1" applyFill="1"/>
    <xf numFmtId="165" fontId="54" fillId="5" borderId="0" xfId="0" applyNumberFormat="1" applyFont="1" applyFill="1"/>
    <xf numFmtId="2" fontId="14" fillId="0" borderId="0" xfId="0" applyNumberFormat="1" applyFont="1" applyFill="1"/>
    <xf numFmtId="0" fontId="47" fillId="2" borderId="0" xfId="0" applyFont="1" applyFill="1"/>
    <xf numFmtId="3" fontId="64" fillId="2" borderId="0" xfId="0" applyNumberFormat="1" applyFont="1" applyFill="1"/>
    <xf numFmtId="3" fontId="65" fillId="2" borderId="0" xfId="0" applyNumberFormat="1" applyFont="1" applyFill="1"/>
    <xf numFmtId="165" fontId="43" fillId="2" borderId="0" xfId="0" applyNumberFormat="1" applyFont="1" applyFill="1"/>
    <xf numFmtId="165" fontId="65" fillId="2" borderId="0" xfId="0" applyNumberFormat="1" applyFont="1" applyFill="1"/>
    <xf numFmtId="165" fontId="67" fillId="2" borderId="0" xfId="0" applyNumberFormat="1" applyFont="1" applyFill="1"/>
    <xf numFmtId="2" fontId="64" fillId="0" borderId="0" xfId="0" applyNumberFormat="1" applyFont="1" applyFill="1"/>
    <xf numFmtId="3" fontId="68" fillId="0" borderId="0" xfId="0" applyNumberFormat="1" applyFont="1" applyFill="1" applyBorder="1"/>
    <xf numFmtId="0" fontId="46" fillId="0" borderId="0" xfId="0" applyFont="1" applyFill="1" applyBorder="1"/>
    <xf numFmtId="0" fontId="46" fillId="0" borderId="0" xfId="0" applyFont="1" applyFill="1" applyBorder="1" applyAlignment="1">
      <alignment horizontal="right"/>
    </xf>
    <xf numFmtId="164" fontId="14" fillId="0" borderId="0" xfId="0" applyNumberFormat="1" applyFont="1" applyFill="1" applyBorder="1" applyAlignment="1">
      <alignment horizontal="right" vertical="top"/>
    </xf>
    <xf numFmtId="0" fontId="45" fillId="0" borderId="0" xfId="0" applyFont="1" applyFill="1" applyBorder="1" applyAlignment="1">
      <alignment horizontal="left" vertical="center"/>
    </xf>
    <xf numFmtId="164" fontId="64" fillId="0" borderId="0" xfId="0" applyNumberFormat="1" applyFont="1" applyFill="1" applyBorder="1" applyAlignment="1">
      <alignment horizontal="right" vertical="top"/>
    </xf>
    <xf numFmtId="0" fontId="65" fillId="0" borderId="0" xfId="0" applyFont="1" applyFill="1" applyBorder="1" applyAlignment="1">
      <alignment horizontal="right" vertical="top"/>
    </xf>
    <xf numFmtId="1" fontId="14" fillId="0" borderId="0" xfId="0" applyNumberFormat="1" applyFont="1" applyFill="1" applyBorder="1"/>
    <xf numFmtId="0" fontId="47" fillId="0" borderId="0" xfId="0" applyFont="1" applyFill="1" applyBorder="1" applyAlignment="1">
      <alignment horizontal="left" vertical="top"/>
    </xf>
    <xf numFmtId="0" fontId="47" fillId="3" borderId="0" xfId="0" applyFont="1" applyFill="1"/>
    <xf numFmtId="3" fontId="64" fillId="3" borderId="0" xfId="0" applyNumberFormat="1" applyFont="1" applyFill="1" applyBorder="1" applyAlignment="1">
      <alignment horizontal="right" vertical="top"/>
    </xf>
    <xf numFmtId="3" fontId="14" fillId="3" borderId="0" xfId="0" applyNumberFormat="1" applyFont="1" applyFill="1"/>
    <xf numFmtId="165" fontId="43" fillId="3" borderId="0" xfId="0" applyNumberFormat="1" applyFont="1" applyFill="1"/>
    <xf numFmtId="165" fontId="65" fillId="3" borderId="0" xfId="0" applyNumberFormat="1" applyFont="1" applyFill="1"/>
    <xf numFmtId="3" fontId="14" fillId="0" borderId="0" xfId="0" applyNumberFormat="1" applyFont="1" applyFill="1" applyBorder="1"/>
    <xf numFmtId="0" fontId="69" fillId="0" borderId="0" xfId="0" applyFont="1"/>
    <xf numFmtId="0" fontId="69" fillId="0" borderId="0" xfId="0" applyFont="1" applyFill="1"/>
    <xf numFmtId="165" fontId="70" fillId="3" borderId="0" xfId="0" applyNumberFormat="1" applyFont="1" applyFill="1"/>
    <xf numFmtId="0" fontId="71" fillId="0" borderId="0" xfId="0" applyFont="1" applyFill="1" applyBorder="1"/>
    <xf numFmtId="3" fontId="64" fillId="3" borderId="0" xfId="0" applyNumberFormat="1" applyFont="1" applyFill="1"/>
    <xf numFmtId="3" fontId="14" fillId="3" borderId="0" xfId="0" applyNumberFormat="1" applyFont="1" applyFill="1" applyBorder="1" applyAlignment="1">
      <alignment horizontal="right" vertical="top"/>
    </xf>
    <xf numFmtId="0" fontId="47" fillId="3" borderId="0" xfId="0" applyFont="1" applyFill="1" applyBorder="1"/>
    <xf numFmtId="3" fontId="64" fillId="3" borderId="0" xfId="0" applyNumberFormat="1" applyFont="1" applyFill="1" applyBorder="1"/>
    <xf numFmtId="3" fontId="14" fillId="3" borderId="0" xfId="0" applyNumberFormat="1" applyFont="1" applyFill="1" applyBorder="1"/>
    <xf numFmtId="0" fontId="47" fillId="0" borderId="0" xfId="0" applyFont="1" applyFill="1" applyBorder="1"/>
    <xf numFmtId="165" fontId="43" fillId="3" borderId="0" xfId="0" applyNumberFormat="1" applyFont="1" applyFill="1" applyBorder="1"/>
    <xf numFmtId="165" fontId="65" fillId="3" borderId="0" xfId="0" applyNumberFormat="1" applyFont="1" applyFill="1" applyBorder="1"/>
    <xf numFmtId="2" fontId="14" fillId="0" borderId="0" xfId="0" applyNumberFormat="1" applyFont="1" applyFill="1" applyBorder="1"/>
    <xf numFmtId="164" fontId="14" fillId="0" borderId="0" xfId="0" applyNumberFormat="1" applyFont="1"/>
    <xf numFmtId="165" fontId="70" fillId="3" borderId="0" xfId="0" applyNumberFormat="1" applyFont="1" applyFill="1" applyBorder="1"/>
    <xf numFmtId="2" fontId="64" fillId="0" borderId="0" xfId="0" applyNumberFormat="1" applyFont="1" applyFill="1" applyBorder="1"/>
    <xf numFmtId="165" fontId="14" fillId="3" borderId="0" xfId="0" applyNumberFormat="1" applyFont="1" applyFill="1" applyBorder="1"/>
    <xf numFmtId="3" fontId="14" fillId="0" borderId="0" xfId="0" applyNumberFormat="1" applyFont="1"/>
    <xf numFmtId="0" fontId="14" fillId="0" borderId="0" xfId="0" applyFont="1" applyAlignment="1"/>
    <xf numFmtId="0" fontId="60" fillId="8" borderId="0" xfId="0" applyFont="1" applyFill="1"/>
    <xf numFmtId="0" fontId="8" fillId="8" borderId="0" xfId="0" applyFont="1" applyFill="1"/>
    <xf numFmtId="0" fontId="8" fillId="10" borderId="0" xfId="0" applyFont="1" applyFill="1"/>
    <xf numFmtId="0" fontId="14" fillId="10" borderId="0" xfId="0" applyFont="1" applyFill="1"/>
    <xf numFmtId="0" fontId="8" fillId="0" borderId="0" xfId="0" applyFont="1" applyFill="1" applyBorder="1" applyAlignment="1">
      <alignment wrapText="1"/>
    </xf>
    <xf numFmtId="170" fontId="8" fillId="0" borderId="0" xfId="5" applyNumberFormat="1" applyFont="1" applyFill="1" applyBorder="1"/>
    <xf numFmtId="166" fontId="8" fillId="0" borderId="0" xfId="4" applyNumberFormat="1" applyFont="1" applyFill="1" applyBorder="1"/>
    <xf numFmtId="0" fontId="14" fillId="0" borderId="0" xfId="0" applyNumberFormat="1" applyFont="1" applyFill="1" applyBorder="1" applyAlignment="1">
      <alignment horizontal="right"/>
    </xf>
    <xf numFmtId="0" fontId="34" fillId="0" borderId="0" xfId="0" applyFont="1" applyFill="1" applyBorder="1"/>
    <xf numFmtId="2" fontId="34" fillId="0" borderId="0" xfId="0" applyNumberFormat="1" applyFont="1" applyFill="1" applyBorder="1"/>
    <xf numFmtId="0" fontId="50" fillId="0" borderId="0" xfId="0" applyFont="1" applyFill="1" applyBorder="1"/>
    <xf numFmtId="2" fontId="18" fillId="0" borderId="0" xfId="0" applyNumberFormat="1" applyFont="1" applyFill="1" applyBorder="1"/>
    <xf numFmtId="0" fontId="47" fillId="0" borderId="0" xfId="0" applyFont="1"/>
    <xf numFmtId="0" fontId="14" fillId="0" borderId="2" xfId="0" applyNumberFormat="1" applyFont="1" applyFill="1" applyBorder="1" applyAlignment="1">
      <alignment horizontal="right"/>
    </xf>
    <xf numFmtId="0" fontId="14" fillId="0" borderId="4" xfId="0" applyNumberFormat="1" applyFont="1" applyFill="1" applyBorder="1" applyAlignment="1">
      <alignment horizontal="right"/>
    </xf>
    <xf numFmtId="165" fontId="43" fillId="0" borderId="56" xfId="0" applyNumberFormat="1" applyFont="1" applyFill="1" applyBorder="1"/>
    <xf numFmtId="165" fontId="8" fillId="0" borderId="2" xfId="0" applyNumberFormat="1" applyFont="1" applyFill="1" applyBorder="1"/>
    <xf numFmtId="165" fontId="14" fillId="0" borderId="37" xfId="0" applyNumberFormat="1" applyFont="1" applyFill="1" applyBorder="1"/>
    <xf numFmtId="165" fontId="14" fillId="0" borderId="40" xfId="0" applyNumberFormat="1" applyFont="1" applyFill="1" applyBorder="1"/>
    <xf numFmtId="0" fontId="14" fillId="0" borderId="36" xfId="0" applyNumberFormat="1" applyFont="1" applyFill="1" applyBorder="1" applyAlignment="1">
      <alignment horizontal="right"/>
    </xf>
    <xf numFmtId="165" fontId="43" fillId="0" borderId="36" xfId="0" applyNumberFormat="1" applyFont="1" applyFill="1" applyBorder="1"/>
    <xf numFmtId="165" fontId="43" fillId="0" borderId="0" xfId="0" applyNumberFormat="1" applyFont="1" applyFill="1" applyBorder="1"/>
    <xf numFmtId="165" fontId="14" fillId="0" borderId="36" xfId="0" applyNumberFormat="1" applyFont="1" applyFill="1" applyBorder="1"/>
    <xf numFmtId="0" fontId="31" fillId="11" borderId="0" xfId="0" applyFont="1" applyFill="1" applyAlignment="1">
      <alignment horizontal="left"/>
    </xf>
    <xf numFmtId="0" fontId="30" fillId="11" borderId="0" xfId="0" applyFont="1" applyFill="1" applyAlignment="1"/>
    <xf numFmtId="0" fontId="30" fillId="11" borderId="0" xfId="0" applyFont="1" applyFill="1" applyAlignment="1">
      <alignment horizontal="center"/>
    </xf>
    <xf numFmtId="0" fontId="16" fillId="11" borderId="0" xfId="0" applyFont="1" applyFill="1" applyAlignment="1">
      <alignment horizontal="center"/>
    </xf>
    <xf numFmtId="0" fontId="41" fillId="11" borderId="0" xfId="0" applyFont="1" applyFill="1"/>
    <xf numFmtId="0" fontId="28" fillId="11" borderId="0" xfId="0" applyFont="1" applyFill="1" applyAlignment="1">
      <alignment horizontal="center"/>
    </xf>
    <xf numFmtId="0" fontId="30" fillId="11" borderId="27" xfId="0" applyFont="1" applyFill="1" applyBorder="1" applyAlignment="1">
      <alignment horizontal="center"/>
    </xf>
    <xf numFmtId="0" fontId="30" fillId="11" borderId="26" xfId="0" applyFont="1" applyFill="1" applyBorder="1" applyAlignment="1">
      <alignment horizontal="center"/>
    </xf>
    <xf numFmtId="0" fontId="30" fillId="11" borderId="25" xfId="0" applyFont="1" applyFill="1" applyBorder="1" applyAlignment="1">
      <alignment horizontal="center"/>
    </xf>
    <xf numFmtId="0" fontId="53" fillId="11" borderId="29" xfId="0" applyFont="1" applyFill="1" applyBorder="1" applyAlignment="1">
      <alignment horizontal="center"/>
    </xf>
    <xf numFmtId="165" fontId="53" fillId="11" borderId="29" xfId="4" applyNumberFormat="1" applyFont="1" applyFill="1" applyBorder="1" applyAlignment="1">
      <alignment horizontal="center"/>
    </xf>
    <xf numFmtId="165" fontId="53" fillId="11" borderId="30" xfId="4" applyNumberFormat="1" applyFont="1" applyFill="1" applyBorder="1" applyAlignment="1">
      <alignment horizontal="center"/>
    </xf>
    <xf numFmtId="165" fontId="53" fillId="11" borderId="31" xfId="4" applyNumberFormat="1" applyFont="1" applyFill="1" applyBorder="1" applyAlignment="1">
      <alignment horizontal="center"/>
    </xf>
    <xf numFmtId="0" fontId="28" fillId="11" borderId="21" xfId="0" applyFont="1" applyFill="1" applyBorder="1" applyAlignment="1">
      <alignment horizontal="center"/>
    </xf>
    <xf numFmtId="165" fontId="28" fillId="11" borderId="21" xfId="4" applyNumberFormat="1" applyFont="1" applyFill="1" applyBorder="1" applyAlignment="1">
      <alignment horizontal="center"/>
    </xf>
    <xf numFmtId="165" fontId="28" fillId="11" borderId="0" xfId="4" applyNumberFormat="1" applyFont="1" applyFill="1" applyBorder="1" applyAlignment="1">
      <alignment horizontal="center"/>
    </xf>
    <xf numFmtId="165" fontId="28" fillId="11" borderId="20" xfId="4" applyNumberFormat="1" applyFont="1" applyFill="1" applyBorder="1" applyAlignment="1">
      <alignment horizontal="center"/>
    </xf>
    <xf numFmtId="0" fontId="53" fillId="11" borderId="18" xfId="0" applyFont="1" applyFill="1" applyBorder="1" applyAlignment="1">
      <alignment horizontal="center"/>
    </xf>
    <xf numFmtId="165" fontId="53" fillId="11" borderId="18" xfId="4" applyNumberFormat="1" applyFont="1" applyFill="1" applyBorder="1" applyAlignment="1">
      <alignment horizontal="center"/>
    </xf>
    <xf numFmtId="165" fontId="53" fillId="11" borderId="19" xfId="4" applyNumberFormat="1" applyFont="1" applyFill="1" applyBorder="1" applyAlignment="1">
      <alignment horizontal="center"/>
    </xf>
    <xf numFmtId="165" fontId="53" fillId="11" borderId="17" xfId="4" applyNumberFormat="1" applyFont="1" applyFill="1" applyBorder="1" applyAlignment="1">
      <alignment horizontal="center"/>
    </xf>
    <xf numFmtId="0" fontId="30" fillId="11" borderId="28" xfId="0" applyFont="1" applyFill="1" applyBorder="1" applyAlignment="1">
      <alignment horizontal="center"/>
    </xf>
    <xf numFmtId="165" fontId="30" fillId="11" borderId="23" xfId="0" applyNumberFormat="1" applyFont="1" applyFill="1" applyBorder="1" applyAlignment="1">
      <alignment horizontal="center"/>
    </xf>
    <xf numFmtId="165" fontId="30" fillId="11" borderId="24" xfId="0" applyNumberFormat="1" applyFont="1" applyFill="1" applyBorder="1" applyAlignment="1">
      <alignment horizontal="center"/>
    </xf>
    <xf numFmtId="165" fontId="30" fillId="11" borderId="22" xfId="0" applyNumberFormat="1" applyFont="1" applyFill="1" applyBorder="1" applyAlignment="1">
      <alignment horizontal="center"/>
    </xf>
    <xf numFmtId="0" fontId="35" fillId="11" borderId="0" xfId="0" applyFont="1" applyFill="1" applyAlignment="1">
      <alignment horizontal="left"/>
    </xf>
    <xf numFmtId="165" fontId="30" fillId="11" borderId="0" xfId="0" applyNumberFormat="1" applyFont="1" applyFill="1" applyAlignment="1">
      <alignment horizontal="center"/>
    </xf>
    <xf numFmtId="0" fontId="28" fillId="11" borderId="0" xfId="0" applyFont="1" applyFill="1" applyAlignment="1">
      <alignment horizontal="left"/>
    </xf>
    <xf numFmtId="165" fontId="16" fillId="11" borderId="0" xfId="0" applyNumberFormat="1" applyFont="1" applyFill="1" applyAlignment="1">
      <alignment horizontal="center"/>
    </xf>
    <xf numFmtId="0" fontId="25" fillId="11" borderId="0" xfId="0" applyFont="1" applyFill="1"/>
    <xf numFmtId="0" fontId="30" fillId="11" borderId="0" xfId="0" applyFont="1" applyFill="1"/>
    <xf numFmtId="0" fontId="28" fillId="11" borderId="0" xfId="0" applyFont="1" applyFill="1"/>
    <xf numFmtId="0" fontId="16" fillId="11" borderId="0" xfId="0" applyFont="1" applyFill="1"/>
    <xf numFmtId="0" fontId="31" fillId="11" borderId="0" xfId="0" applyFont="1" applyFill="1"/>
    <xf numFmtId="0" fontId="35" fillId="11" borderId="0" xfId="0" applyFont="1" applyFill="1"/>
    <xf numFmtId="0" fontId="19" fillId="11" borderId="0" xfId="0" applyFont="1" applyFill="1"/>
    <xf numFmtId="0" fontId="31" fillId="11" borderId="55" xfId="0" applyFont="1" applyFill="1" applyBorder="1"/>
    <xf numFmtId="0" fontId="31" fillId="11" borderId="53" xfId="0" applyFont="1" applyFill="1" applyBorder="1"/>
    <xf numFmtId="0" fontId="31" fillId="11" borderId="56" xfId="0" applyFont="1" applyFill="1" applyBorder="1"/>
    <xf numFmtId="0" fontId="31" fillId="11" borderId="42" xfId="0" applyFont="1" applyFill="1" applyBorder="1"/>
    <xf numFmtId="0" fontId="31" fillId="11" borderId="44" xfId="0" applyFont="1" applyFill="1" applyBorder="1"/>
    <xf numFmtId="0" fontId="19" fillId="11" borderId="54" xfId="0" applyFont="1" applyFill="1" applyBorder="1"/>
    <xf numFmtId="0" fontId="19" fillId="11" borderId="53" xfId="0" applyFont="1" applyFill="1" applyBorder="1"/>
    <xf numFmtId="166" fontId="35" fillId="11" borderId="54" xfId="4" applyNumberFormat="1" applyFont="1" applyFill="1" applyBorder="1"/>
    <xf numFmtId="166" fontId="16" fillId="11" borderId="0" xfId="4" applyNumberFormat="1" applyFont="1" applyFill="1"/>
    <xf numFmtId="0" fontId="31" fillId="11" borderId="2" xfId="0" applyFont="1" applyFill="1" applyBorder="1"/>
    <xf numFmtId="0" fontId="19" fillId="11" borderId="14" xfId="0" applyFont="1" applyFill="1" applyBorder="1"/>
    <xf numFmtId="0" fontId="31" fillId="11" borderId="3" xfId="0" applyFont="1" applyFill="1" applyBorder="1"/>
    <xf numFmtId="0" fontId="31" fillId="11" borderId="4" xfId="0" applyFont="1" applyFill="1" applyBorder="1"/>
    <xf numFmtId="0" fontId="31" fillId="11" borderId="14" xfId="0" applyFont="1" applyFill="1" applyBorder="1"/>
    <xf numFmtId="0" fontId="19" fillId="11" borderId="3" xfId="0" applyFont="1" applyFill="1" applyBorder="1"/>
    <xf numFmtId="166" fontId="35" fillId="11" borderId="14" xfId="4" applyNumberFormat="1" applyFont="1" applyFill="1" applyBorder="1"/>
    <xf numFmtId="0" fontId="30" fillId="11" borderId="42" xfId="0" applyFont="1" applyFill="1" applyBorder="1"/>
    <xf numFmtId="0" fontId="30" fillId="11" borderId="36" xfId="0" applyFont="1" applyFill="1" applyBorder="1"/>
    <xf numFmtId="0" fontId="16" fillId="11" borderId="42" xfId="0" applyFont="1" applyFill="1" applyBorder="1"/>
    <xf numFmtId="0" fontId="28" fillId="11" borderId="0" xfId="0" applyFont="1" applyFill="1" applyBorder="1" applyAlignment="1">
      <alignment horizontal="right"/>
    </xf>
    <xf numFmtId="0" fontId="28" fillId="11" borderId="37" xfId="0" applyFont="1" applyFill="1" applyBorder="1" applyAlignment="1">
      <alignment horizontal="right"/>
    </xf>
    <xf numFmtId="0" fontId="36" fillId="11" borderId="42" xfId="0" applyFont="1" applyFill="1" applyBorder="1" applyAlignment="1">
      <alignment horizontal="right"/>
    </xf>
    <xf numFmtId="0" fontId="22" fillId="11" borderId="0" xfId="0" applyFont="1" applyFill="1" applyBorder="1"/>
    <xf numFmtId="166" fontId="28" fillId="11" borderId="42" xfId="4" applyNumberFormat="1" applyFont="1" applyFill="1" applyBorder="1" applyAlignment="1">
      <alignment horizontal="right"/>
    </xf>
    <xf numFmtId="0" fontId="30" fillId="11" borderId="0" xfId="0" applyFont="1" applyFill="1" applyBorder="1"/>
    <xf numFmtId="0" fontId="30" fillId="11" borderId="37" xfId="0" applyFont="1" applyFill="1" applyBorder="1"/>
    <xf numFmtId="0" fontId="37" fillId="11" borderId="42" xfId="0" applyFont="1" applyFill="1" applyBorder="1"/>
    <xf numFmtId="166" fontId="28" fillId="11" borderId="42" xfId="4" applyNumberFormat="1" applyFont="1" applyFill="1" applyBorder="1"/>
    <xf numFmtId="0" fontId="31" fillId="11" borderId="36" xfId="0" applyFont="1" applyFill="1" applyBorder="1"/>
    <xf numFmtId="0" fontId="19" fillId="11" borderId="42" xfId="0" applyFont="1" applyFill="1" applyBorder="1"/>
    <xf numFmtId="0" fontId="31" fillId="11" borderId="0" xfId="0" applyFont="1" applyFill="1" applyBorder="1"/>
    <xf numFmtId="0" fontId="31" fillId="11" borderId="37" xfId="0" applyFont="1" applyFill="1" applyBorder="1"/>
    <xf numFmtId="0" fontId="33" fillId="11" borderId="42" xfId="0" applyFont="1" applyFill="1" applyBorder="1"/>
    <xf numFmtId="0" fontId="19" fillId="11" borderId="0" xfId="0" applyFont="1" applyFill="1" applyBorder="1"/>
    <xf numFmtId="166" fontId="35" fillId="11" borderId="42" xfId="4" applyNumberFormat="1" applyFont="1" applyFill="1" applyBorder="1"/>
    <xf numFmtId="0" fontId="31" fillId="11" borderId="43" xfId="0" applyFont="1" applyFill="1" applyBorder="1"/>
    <xf numFmtId="0" fontId="31" fillId="11" borderId="38" xfId="0" applyFont="1" applyFill="1" applyBorder="1"/>
    <xf numFmtId="0" fontId="19" fillId="11" borderId="43" xfId="0" applyFont="1" applyFill="1" applyBorder="1"/>
    <xf numFmtId="0" fontId="31" fillId="11" borderId="39" xfId="0" applyFont="1" applyFill="1" applyBorder="1"/>
    <xf numFmtId="0" fontId="31" fillId="11" borderId="40" xfId="0" applyFont="1" applyFill="1" applyBorder="1"/>
    <xf numFmtId="0" fontId="33" fillId="11" borderId="43" xfId="0" applyFont="1" applyFill="1" applyBorder="1"/>
    <xf numFmtId="0" fontId="19" fillId="11" borderId="39" xfId="0" applyFont="1" applyFill="1" applyBorder="1"/>
    <xf numFmtId="166" fontId="35" fillId="11" borderId="43" xfId="4" applyNumberFormat="1" applyFont="1" applyFill="1" applyBorder="1"/>
    <xf numFmtId="0" fontId="30" fillId="11" borderId="43" xfId="0" applyFont="1" applyFill="1" applyBorder="1"/>
    <xf numFmtId="0" fontId="30" fillId="11" borderId="38" xfId="0" applyFont="1" applyFill="1" applyBorder="1"/>
    <xf numFmtId="0" fontId="16" fillId="11" borderId="43" xfId="0" applyFont="1" applyFill="1" applyBorder="1"/>
    <xf numFmtId="0" fontId="30" fillId="11" borderId="39" xfId="0" applyFont="1" applyFill="1" applyBorder="1"/>
    <xf numFmtId="0" fontId="30" fillId="11" borderId="40" xfId="0" applyFont="1" applyFill="1" applyBorder="1"/>
    <xf numFmtId="0" fontId="37" fillId="11" borderId="43" xfId="0" applyFont="1" applyFill="1" applyBorder="1"/>
    <xf numFmtId="0" fontId="22" fillId="11" borderId="39" xfId="0" applyFont="1" applyFill="1" applyBorder="1"/>
    <xf numFmtId="166" fontId="28" fillId="11" borderId="43" xfId="4" applyNumberFormat="1" applyFont="1" applyFill="1" applyBorder="1"/>
    <xf numFmtId="168" fontId="28" fillId="11" borderId="0" xfId="0" applyNumberFormat="1" applyFont="1" applyFill="1" applyBorder="1" applyAlignment="1">
      <alignment horizontal="left"/>
    </xf>
    <xf numFmtId="0" fontId="60" fillId="11" borderId="0" xfId="0" applyFont="1" applyFill="1"/>
    <xf numFmtId="0" fontId="22" fillId="11" borderId="0" xfId="0" applyFont="1" applyFill="1"/>
    <xf numFmtId="0" fontId="38" fillId="11" borderId="0" xfId="0" applyFont="1" applyFill="1"/>
    <xf numFmtId="0" fontId="32" fillId="11" borderId="0" xfId="0" applyFont="1" applyFill="1"/>
    <xf numFmtId="0" fontId="8" fillId="4" borderId="2" xfId="0" applyFont="1" applyFill="1" applyBorder="1"/>
    <xf numFmtId="0" fontId="8" fillId="4" borderId="36" xfId="0" applyFont="1" applyFill="1" applyBorder="1"/>
    <xf numFmtId="0" fontId="8" fillId="4" borderId="38" xfId="0" applyFont="1" applyFill="1" applyBorder="1"/>
    <xf numFmtId="0" fontId="8" fillId="2" borderId="2" xfId="0" applyFont="1" applyFill="1" applyBorder="1"/>
    <xf numFmtId="0" fontId="8" fillId="2" borderId="36" xfId="0" applyFont="1" applyFill="1" applyBorder="1"/>
    <xf numFmtId="0" fontId="8" fillId="0" borderId="55" xfId="0" applyFont="1" applyBorder="1"/>
    <xf numFmtId="0" fontId="20" fillId="11" borderId="0" xfId="0" applyFont="1" applyFill="1"/>
    <xf numFmtId="0" fontId="27" fillId="11" borderId="0" xfId="0" applyFont="1" applyFill="1" applyAlignment="1">
      <alignment horizontal="left" vertical="center" readingOrder="1"/>
    </xf>
    <xf numFmtId="0" fontId="15" fillId="11" borderId="0" xfId="0" applyFont="1" applyFill="1" applyAlignment="1">
      <alignment horizontal="center"/>
    </xf>
    <xf numFmtId="0" fontId="23" fillId="11" borderId="0" xfId="0" applyFont="1" applyFill="1" applyAlignment="1">
      <alignment horizontal="center"/>
    </xf>
    <xf numFmtId="0" fontId="24" fillId="11" borderId="0" xfId="0" applyFont="1" applyFill="1" applyAlignment="1">
      <alignment horizontal="center" vertical="top" wrapText="1"/>
    </xf>
    <xf numFmtId="0" fontId="15" fillId="11" borderId="0" xfId="0" applyFont="1" applyFill="1" applyBorder="1" applyAlignment="1">
      <alignment horizontal="center"/>
    </xf>
    <xf numFmtId="0" fontId="23" fillId="11" borderId="0" xfId="0" applyFont="1" applyFill="1" applyAlignment="1"/>
    <xf numFmtId="0" fontId="23" fillId="11" borderId="0" xfId="0" applyFont="1" applyFill="1" applyBorder="1" applyAlignment="1">
      <alignment horizontal="center"/>
    </xf>
    <xf numFmtId="0" fontId="19" fillId="11" borderId="0" xfId="0" applyFont="1" applyFill="1" applyBorder="1" applyAlignment="1">
      <alignment horizontal="center" vertical="center"/>
    </xf>
    <xf numFmtId="0" fontId="16" fillId="11" borderId="9" xfId="0" applyFont="1" applyFill="1" applyBorder="1" applyAlignment="1"/>
    <xf numFmtId="0" fontId="16" fillId="11" borderId="10" xfId="0" applyFont="1" applyFill="1" applyBorder="1" applyAlignment="1"/>
    <xf numFmtId="0" fontId="15" fillId="11" borderId="34" xfId="0" applyFont="1" applyFill="1" applyBorder="1" applyAlignment="1"/>
    <xf numFmtId="0" fontId="19" fillId="11" borderId="13" xfId="0" applyFont="1" applyFill="1" applyBorder="1" applyAlignment="1">
      <alignment horizontal="left" vertical="top"/>
    </xf>
    <xf numFmtId="0" fontId="15" fillId="11" borderId="0" xfId="0" applyFont="1" applyFill="1" applyAlignment="1"/>
    <xf numFmtId="0" fontId="55" fillId="11" borderId="0" xfId="0" applyFont="1" applyFill="1"/>
    <xf numFmtId="0" fontId="19" fillId="11" borderId="0" xfId="0" applyFont="1" applyFill="1" applyBorder="1" applyAlignment="1">
      <alignment horizontal="left" vertical="top"/>
    </xf>
    <xf numFmtId="0" fontId="16" fillId="11" borderId="0" xfId="0" applyFont="1" applyFill="1" applyAlignment="1"/>
    <xf numFmtId="0" fontId="8" fillId="11" borderId="0" xfId="0" applyFont="1" applyFill="1"/>
    <xf numFmtId="0" fontId="9" fillId="11" borderId="0" xfId="0" applyFont="1" applyFill="1"/>
    <xf numFmtId="0" fontId="8" fillId="11" borderId="0" xfId="0" applyFont="1" applyFill="1" applyAlignment="1">
      <alignment horizontal="left"/>
    </xf>
    <xf numFmtId="0" fontId="7" fillId="11" borderId="0" xfId="0" applyFont="1" applyFill="1"/>
    <xf numFmtId="0" fontId="9" fillId="11" borderId="0" xfId="0" applyFont="1" applyFill="1" applyAlignment="1">
      <alignment wrapText="1"/>
    </xf>
    <xf numFmtId="0" fontId="17" fillId="11" borderId="0" xfId="0" applyFont="1" applyFill="1"/>
    <xf numFmtId="0" fontId="7" fillId="11" borderId="0" xfId="0" applyFont="1" applyFill="1" applyBorder="1" applyAlignment="1">
      <alignment vertical="center"/>
    </xf>
    <xf numFmtId="0" fontId="7" fillId="11" borderId="37" xfId="0" applyFont="1" applyFill="1" applyBorder="1" applyAlignment="1">
      <alignment vertical="center"/>
    </xf>
    <xf numFmtId="0" fontId="7" fillId="11" borderId="51" xfId="0" applyFont="1" applyFill="1" applyBorder="1" applyAlignment="1">
      <alignment horizontal="left" vertical="center"/>
    </xf>
    <xf numFmtId="0" fontId="7" fillId="11" borderId="45" xfId="0" applyFont="1" applyFill="1" applyBorder="1" applyAlignment="1">
      <alignment horizontal="left" vertical="center" wrapText="1"/>
    </xf>
    <xf numFmtId="0" fontId="7" fillId="11" borderId="46" xfId="0" applyFont="1" applyFill="1" applyBorder="1" applyAlignment="1">
      <alignment horizontal="left" vertical="center" wrapText="1"/>
    </xf>
    <xf numFmtId="0" fontId="7" fillId="11" borderId="49"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7" fillId="11" borderId="0" xfId="0" applyFont="1" applyFill="1" applyBorder="1" applyAlignment="1">
      <alignment vertical="top"/>
    </xf>
    <xf numFmtId="0" fontId="7" fillId="11" borderId="37" xfId="0" applyFont="1" applyFill="1" applyBorder="1" applyAlignment="1">
      <alignment vertical="top"/>
    </xf>
    <xf numFmtId="0" fontId="7" fillId="11" borderId="32" xfId="0" applyFont="1" applyFill="1" applyBorder="1" applyAlignment="1">
      <alignment horizontal="left" vertical="top"/>
    </xf>
    <xf numFmtId="3" fontId="8" fillId="11" borderId="48" xfId="0" applyNumberFormat="1" applyFont="1" applyFill="1" applyBorder="1" applyAlignment="1">
      <alignment horizontal="right" vertical="top"/>
    </xf>
    <xf numFmtId="3" fontId="8" fillId="11" borderId="47" xfId="0" applyNumberFormat="1" applyFont="1" applyFill="1" applyBorder="1" applyAlignment="1">
      <alignment horizontal="right" vertical="top"/>
    </xf>
    <xf numFmtId="3" fontId="8" fillId="11" borderId="50" xfId="0" applyNumberFormat="1" applyFont="1" applyFill="1" applyBorder="1" applyAlignment="1">
      <alignment horizontal="right" vertical="top"/>
    </xf>
    <xf numFmtId="166" fontId="8" fillId="11" borderId="0" xfId="4" applyNumberFormat="1" applyFont="1" applyFill="1"/>
    <xf numFmtId="3" fontId="8" fillId="11" borderId="5" xfId="0" applyNumberFormat="1" applyFont="1" applyFill="1" applyBorder="1"/>
    <xf numFmtId="3" fontId="8" fillId="11" borderId="37" xfId="0" applyNumberFormat="1" applyFont="1" applyFill="1" applyBorder="1"/>
    <xf numFmtId="3" fontId="8" fillId="11" borderId="15" xfId="0" applyNumberFormat="1" applyFont="1" applyFill="1" applyBorder="1"/>
    <xf numFmtId="0" fontId="6" fillId="11" borderId="0" xfId="0" applyFont="1" applyFill="1"/>
    <xf numFmtId="0" fontId="7" fillId="11" borderId="52" xfId="0" applyFont="1" applyFill="1" applyBorder="1" applyAlignment="1">
      <alignment horizontal="left" vertical="top"/>
    </xf>
    <xf numFmtId="3" fontId="8" fillId="11" borderId="0" xfId="0" applyNumberFormat="1" applyFont="1" applyFill="1"/>
    <xf numFmtId="0" fontId="7" fillId="11" borderId="8" xfId="0" applyFont="1" applyFill="1" applyBorder="1" applyAlignment="1">
      <alignment horizontal="left" vertical="top"/>
    </xf>
    <xf numFmtId="3" fontId="7" fillId="11" borderId="0" xfId="0" applyNumberFormat="1" applyFont="1" applyFill="1"/>
    <xf numFmtId="0" fontId="7" fillId="11" borderId="2" xfId="0" applyFont="1" applyFill="1" applyBorder="1" applyAlignment="1">
      <alignment horizontal="left" vertical="top"/>
    </xf>
    <xf numFmtId="3" fontId="8" fillId="11" borderId="2" xfId="0" applyNumberFormat="1" applyFont="1" applyFill="1" applyBorder="1"/>
    <xf numFmtId="3" fontId="8" fillId="11" borderId="4" xfId="0" applyNumberFormat="1" applyFont="1" applyFill="1" applyBorder="1"/>
    <xf numFmtId="3" fontId="8" fillId="11" borderId="14" xfId="0" applyNumberFormat="1" applyFont="1" applyFill="1" applyBorder="1"/>
    <xf numFmtId="0" fontId="7" fillId="11" borderId="5" xfId="0" applyFont="1" applyFill="1" applyBorder="1" applyAlignment="1">
      <alignment horizontal="left" vertical="top"/>
    </xf>
    <xf numFmtId="0" fontId="7" fillId="11" borderId="6" xfId="0" applyFont="1" applyFill="1" applyBorder="1" applyAlignment="1">
      <alignment horizontal="left" vertical="top"/>
    </xf>
    <xf numFmtId="3" fontId="8" fillId="11" borderId="6" xfId="0" applyNumberFormat="1" applyFont="1" applyFill="1" applyBorder="1"/>
    <xf numFmtId="3" fontId="8" fillId="11" borderId="7" xfId="0" applyNumberFormat="1" applyFont="1" applyFill="1" applyBorder="1"/>
    <xf numFmtId="3" fontId="8" fillId="11" borderId="16" xfId="0" applyNumberFormat="1" applyFont="1" applyFill="1" applyBorder="1"/>
    <xf numFmtId="0" fontId="8" fillId="11" borderId="33" xfId="0" applyFont="1" applyFill="1" applyBorder="1" applyAlignment="1">
      <alignment horizontal="left"/>
    </xf>
    <xf numFmtId="169" fontId="8" fillId="11" borderId="33" xfId="5" applyNumberFormat="1" applyFont="1" applyFill="1" applyBorder="1"/>
    <xf numFmtId="169" fontId="8" fillId="11" borderId="35" xfId="5" applyNumberFormat="1" applyFont="1" applyFill="1" applyBorder="1"/>
    <xf numFmtId="0" fontId="56" fillId="11" borderId="0" xfId="0" applyFont="1" applyFill="1"/>
    <xf numFmtId="0" fontId="8" fillId="11" borderId="38" xfId="0" applyFont="1" applyFill="1" applyBorder="1" applyAlignment="1">
      <alignment horizontal="left"/>
    </xf>
    <xf numFmtId="169" fontId="8" fillId="11" borderId="38" xfId="5" applyNumberFormat="1" applyFont="1" applyFill="1" applyBorder="1"/>
    <xf numFmtId="169" fontId="8" fillId="11" borderId="40" xfId="5" applyNumberFormat="1" applyFont="1" applyFill="1" applyBorder="1"/>
    <xf numFmtId="0" fontId="5" fillId="11" borderId="0" xfId="0" applyFont="1" applyFill="1" applyBorder="1" applyAlignment="1">
      <alignment horizontal="left" vertical="center"/>
    </xf>
    <xf numFmtId="0" fontId="7" fillId="11" borderId="59" xfId="0" applyFont="1" applyFill="1" applyBorder="1" applyAlignment="1">
      <alignment horizontal="left" vertical="center"/>
    </xf>
    <xf numFmtId="0" fontId="7" fillId="11" borderId="60" xfId="0" applyFont="1" applyFill="1" applyBorder="1" applyAlignment="1">
      <alignment horizontal="left" vertical="center"/>
    </xf>
    <xf numFmtId="0" fontId="7" fillId="11" borderId="70" xfId="0" applyFont="1" applyFill="1" applyBorder="1" applyAlignment="1">
      <alignment horizontal="left" vertical="center"/>
    </xf>
    <xf numFmtId="0" fontId="7" fillId="11" borderId="45" xfId="0" applyFont="1" applyFill="1" applyBorder="1" applyAlignment="1">
      <alignment horizontal="left" vertical="center"/>
    </xf>
    <xf numFmtId="0" fontId="7" fillId="11" borderId="71" xfId="0" applyFont="1" applyFill="1" applyBorder="1" applyAlignment="1">
      <alignment horizontal="left" vertical="center"/>
    </xf>
    <xf numFmtId="0" fontId="7" fillId="11" borderId="46" xfId="0" applyFont="1" applyFill="1" applyBorder="1" applyAlignment="1">
      <alignment horizontal="left" vertical="center"/>
    </xf>
    <xf numFmtId="3" fontId="4" fillId="11" borderId="72" xfId="0" applyNumberFormat="1" applyFont="1" applyFill="1" applyBorder="1" applyAlignment="1">
      <alignment horizontal="right" vertical="top"/>
    </xf>
    <xf numFmtId="0" fontId="7" fillId="11" borderId="58" xfId="0" applyFont="1" applyFill="1" applyBorder="1" applyAlignment="1">
      <alignment horizontal="left" vertical="top"/>
    </xf>
    <xf numFmtId="3" fontId="8" fillId="11" borderId="61" xfId="0" applyNumberFormat="1" applyFont="1" applyFill="1" applyBorder="1" applyAlignment="1">
      <alignment horizontal="right" vertical="top"/>
    </xf>
    <xf numFmtId="3" fontId="8" fillId="11" borderId="11" xfId="0" applyNumberFormat="1" applyFont="1" applyFill="1" applyBorder="1" applyAlignment="1">
      <alignment horizontal="right" vertical="top"/>
    </xf>
    <xf numFmtId="3" fontId="8" fillId="11" borderId="12" xfId="0" applyNumberFormat="1" applyFont="1" applyFill="1" applyBorder="1" applyAlignment="1">
      <alignment horizontal="right" vertical="top"/>
    </xf>
    <xf numFmtId="3" fontId="8" fillId="11" borderId="13" xfId="0" applyNumberFormat="1" applyFont="1" applyFill="1" applyBorder="1"/>
    <xf numFmtId="3" fontId="8" fillId="11" borderId="73" xfId="0" applyNumberFormat="1" applyFont="1" applyFill="1" applyBorder="1"/>
    <xf numFmtId="3" fontId="8" fillId="11" borderId="73" xfId="5" applyNumberFormat="1" applyFont="1" applyFill="1" applyBorder="1"/>
    <xf numFmtId="169" fontId="8" fillId="11" borderId="73" xfId="5" applyNumberFormat="1" applyFont="1" applyFill="1" applyBorder="1"/>
    <xf numFmtId="0" fontId="8" fillId="11" borderId="0" xfId="0" applyFont="1" applyFill="1" applyBorder="1"/>
    <xf numFmtId="3" fontId="8" fillId="11" borderId="62" xfId="0" applyNumberFormat="1" applyFont="1" applyFill="1" applyBorder="1" applyAlignment="1">
      <alignment horizontal="right" vertical="top"/>
    </xf>
    <xf numFmtId="3" fontId="8" fillId="11" borderId="63" xfId="0" applyNumberFormat="1" applyFont="1" applyFill="1" applyBorder="1" applyAlignment="1">
      <alignment horizontal="right" vertical="top"/>
    </xf>
    <xf numFmtId="3" fontId="8" fillId="11" borderId="13" xfId="5" applyNumberFormat="1" applyFont="1" applyFill="1" applyBorder="1"/>
    <xf numFmtId="169" fontId="8" fillId="11" borderId="13" xfId="5" applyNumberFormat="1" applyFont="1" applyFill="1" applyBorder="1"/>
    <xf numFmtId="3" fontId="8" fillId="11" borderId="65" xfId="0" applyNumberFormat="1" applyFont="1" applyFill="1" applyBorder="1" applyAlignment="1">
      <alignment horizontal="right" vertical="top"/>
    </xf>
    <xf numFmtId="3" fontId="8" fillId="11" borderId="64" xfId="0" applyNumberFormat="1" applyFont="1" applyFill="1" applyBorder="1" applyAlignment="1">
      <alignment horizontal="right" vertical="top"/>
    </xf>
    <xf numFmtId="3" fontId="8" fillId="11" borderId="58" xfId="0" applyNumberFormat="1" applyFont="1" applyFill="1" applyBorder="1" applyAlignment="1">
      <alignment horizontal="right" vertical="top"/>
    </xf>
    <xf numFmtId="3" fontId="8" fillId="11" borderId="66" xfId="0" applyNumberFormat="1" applyFont="1" applyFill="1" applyBorder="1" applyAlignment="1">
      <alignment horizontal="right" vertical="top"/>
    </xf>
    <xf numFmtId="3" fontId="4" fillId="11" borderId="72" xfId="0" applyNumberFormat="1" applyFont="1" applyFill="1" applyBorder="1" applyAlignment="1">
      <alignment horizontal="right"/>
    </xf>
    <xf numFmtId="0" fontId="9" fillId="11" borderId="68" xfId="0" applyFont="1" applyFill="1" applyBorder="1" applyAlignment="1">
      <alignment horizontal="left"/>
    </xf>
    <xf numFmtId="3" fontId="6" fillId="11" borderId="67" xfId="0" applyNumberFormat="1" applyFont="1" applyFill="1" applyBorder="1" applyAlignment="1">
      <alignment horizontal="right"/>
    </xf>
    <xf numFmtId="3" fontId="6" fillId="11" borderId="69" xfId="0" applyNumberFormat="1" applyFont="1" applyFill="1" applyBorder="1" applyAlignment="1">
      <alignment horizontal="right"/>
    </xf>
    <xf numFmtId="3" fontId="6" fillId="11" borderId="68" xfId="0" applyNumberFormat="1" applyFont="1" applyFill="1" applyBorder="1" applyAlignment="1">
      <alignment horizontal="right"/>
    </xf>
    <xf numFmtId="3" fontId="6" fillId="11" borderId="54" xfId="0" applyNumberFormat="1" applyFont="1" applyFill="1" applyBorder="1" applyAlignment="1"/>
    <xf numFmtId="3" fontId="6" fillId="11" borderId="13" xfId="0" applyNumberFormat="1" applyFont="1" applyFill="1" applyBorder="1" applyAlignment="1"/>
    <xf numFmtId="3" fontId="18" fillId="11" borderId="13" xfId="5" applyNumberFormat="1" applyFont="1" applyFill="1" applyBorder="1" applyAlignment="1"/>
    <xf numFmtId="169" fontId="18" fillId="11" borderId="13" xfId="5" applyNumberFormat="1" applyFont="1" applyFill="1" applyBorder="1"/>
    <xf numFmtId="1" fontId="8" fillId="11" borderId="0" xfId="0" applyNumberFormat="1" applyFont="1" applyFill="1"/>
    <xf numFmtId="0" fontId="47" fillId="11" borderId="0" xfId="0" applyFont="1" applyFill="1"/>
    <xf numFmtId="0" fontId="59" fillId="11" borderId="0" xfId="6" applyFill="1"/>
    <xf numFmtId="3" fontId="8" fillId="11" borderId="0" xfId="0" applyNumberFormat="1" applyFont="1" applyFill="1" applyBorder="1"/>
    <xf numFmtId="0" fontId="12" fillId="11" borderId="0" xfId="0" applyFont="1" applyFill="1"/>
    <xf numFmtId="0" fontId="77" fillId="11" borderId="0" xfId="0" applyFont="1" applyFill="1" applyAlignment="1">
      <alignment horizontal="left" vertical="center" readingOrder="1"/>
    </xf>
    <xf numFmtId="0" fontId="64" fillId="11" borderId="0" xfId="0" applyFont="1" applyFill="1"/>
    <xf numFmtId="0" fontId="73" fillId="11" borderId="0" xfId="0" applyFont="1" applyFill="1" applyAlignment="1">
      <alignment horizontal="left" vertical="center" readingOrder="1"/>
    </xf>
    <xf numFmtId="0" fontId="57" fillId="11" borderId="0" xfId="0" applyFont="1" applyFill="1"/>
    <xf numFmtId="0" fontId="7" fillId="11" borderId="13" xfId="0" applyFont="1" applyFill="1" applyBorder="1"/>
    <xf numFmtId="0" fontId="8" fillId="11" borderId="57" xfId="0" applyFont="1" applyFill="1" applyBorder="1"/>
    <xf numFmtId="0" fontId="8" fillId="11" borderId="56" xfId="0" applyFont="1" applyFill="1" applyBorder="1"/>
    <xf numFmtId="3" fontId="7" fillId="11" borderId="42" xfId="0" applyNumberFormat="1" applyFont="1" applyFill="1" applyBorder="1"/>
    <xf numFmtId="3" fontId="8" fillId="11" borderId="33" xfId="0" applyNumberFormat="1" applyFont="1" applyFill="1" applyBorder="1"/>
    <xf numFmtId="3" fontId="8" fillId="11" borderId="34" xfId="0" applyNumberFormat="1" applyFont="1" applyFill="1" applyBorder="1"/>
    <xf numFmtId="3" fontId="8" fillId="11" borderId="35" xfId="0" applyNumberFormat="1" applyFont="1" applyFill="1" applyBorder="1"/>
    <xf numFmtId="3" fontId="8" fillId="11" borderId="36" xfId="0" applyNumberFormat="1" applyFont="1" applyFill="1" applyBorder="1"/>
    <xf numFmtId="0" fontId="12" fillId="11" borderId="0" xfId="0" applyFont="1" applyFill="1" applyAlignment="1">
      <alignment horizontal="left"/>
    </xf>
    <xf numFmtId="3" fontId="7" fillId="11" borderId="16" xfId="0" applyNumberFormat="1" applyFont="1" applyFill="1" applyBorder="1"/>
    <xf numFmtId="3" fontId="8" fillId="11" borderId="38" xfId="0" applyNumberFormat="1" applyFont="1" applyFill="1" applyBorder="1"/>
    <xf numFmtId="3" fontId="8" fillId="11" borderId="39" xfId="0" applyNumberFormat="1" applyFont="1" applyFill="1" applyBorder="1"/>
    <xf numFmtId="3" fontId="8" fillId="11" borderId="40" xfId="0" applyNumberFormat="1" applyFont="1" applyFill="1" applyBorder="1"/>
    <xf numFmtId="0" fontId="74" fillId="11" borderId="0" xfId="0" applyFont="1" applyFill="1"/>
    <xf numFmtId="0" fontId="75" fillId="11" borderId="0" xfId="0" applyFont="1" applyFill="1"/>
    <xf numFmtId="0" fontId="8" fillId="11" borderId="0" xfId="0" applyFont="1" applyFill="1" applyAlignment="1"/>
    <xf numFmtId="0" fontId="8" fillId="11" borderId="0" xfId="0" applyFont="1" applyFill="1" applyAlignment="1">
      <alignment wrapText="1"/>
    </xf>
    <xf numFmtId="0" fontId="76" fillId="11" borderId="0" xfId="0" applyFont="1" applyFill="1" applyAlignment="1">
      <alignment horizontal="left" vertical="center" readingOrder="1"/>
    </xf>
    <xf numFmtId="0" fontId="58" fillId="11" borderId="0" xfId="0" applyFont="1" applyFill="1"/>
    <xf numFmtId="0" fontId="7" fillId="11" borderId="0" xfId="0" applyFont="1" applyFill="1" applyAlignment="1">
      <alignment horizontal="right"/>
    </xf>
    <xf numFmtId="43" fontId="8" fillId="11" borderId="0" xfId="5" applyFont="1" applyFill="1" applyBorder="1"/>
    <xf numFmtId="0" fontId="8" fillId="11" borderId="17" xfId="0" applyFont="1" applyFill="1" applyBorder="1"/>
    <xf numFmtId="169" fontId="7" fillId="11" borderId="18" xfId="5" applyNumberFormat="1" applyFont="1" applyFill="1" applyBorder="1"/>
    <xf numFmtId="0" fontId="7" fillId="11" borderId="17" xfId="5" applyNumberFormat="1" applyFont="1" applyFill="1" applyBorder="1"/>
    <xf numFmtId="0" fontId="8" fillId="11" borderId="17" xfId="0" applyFont="1" applyFill="1" applyBorder="1" applyAlignment="1">
      <alignment horizontal="right" wrapText="1"/>
    </xf>
    <xf numFmtId="0" fontId="61" fillId="11" borderId="20" xfId="0" applyFont="1" applyFill="1" applyBorder="1"/>
    <xf numFmtId="169" fontId="61" fillId="11" borderId="21" xfId="5" applyNumberFormat="1" applyFont="1" applyFill="1" applyBorder="1"/>
    <xf numFmtId="169" fontId="61" fillId="11" borderId="20" xfId="5" applyNumberFormat="1" applyFont="1" applyFill="1" applyBorder="1"/>
    <xf numFmtId="166" fontId="61" fillId="11" borderId="20" xfId="4" applyNumberFormat="1" applyFont="1" applyFill="1" applyBorder="1"/>
    <xf numFmtId="0" fontId="18" fillId="11" borderId="20" xfId="0" applyFont="1" applyFill="1" applyBorder="1"/>
    <xf numFmtId="169" fontId="18" fillId="11" borderId="21" xfId="5" applyNumberFormat="1" applyFont="1" applyFill="1" applyBorder="1"/>
    <xf numFmtId="169" fontId="18" fillId="11" borderId="20" xfId="5" applyNumberFormat="1" applyFont="1" applyFill="1" applyBorder="1"/>
    <xf numFmtId="166" fontId="18" fillId="11" borderId="20" xfId="4" applyNumberFormat="1" applyFont="1" applyFill="1" applyBorder="1"/>
    <xf numFmtId="0" fontId="8" fillId="11" borderId="20" xfId="0" applyFont="1" applyFill="1" applyBorder="1"/>
    <xf numFmtId="169" fontId="8" fillId="11" borderId="21" xfId="5" applyNumberFormat="1" applyFont="1" applyFill="1" applyBorder="1"/>
    <xf numFmtId="169" fontId="8" fillId="11" borderId="20" xfId="5" applyNumberFormat="1" applyFont="1" applyFill="1" applyBorder="1"/>
    <xf numFmtId="166" fontId="8" fillId="11" borderId="20" xfId="4" applyNumberFormat="1" applyFont="1" applyFill="1" applyBorder="1"/>
    <xf numFmtId="0" fontId="61" fillId="11" borderId="22" xfId="0" applyFont="1" applyFill="1" applyBorder="1"/>
    <xf numFmtId="169" fontId="61" fillId="11" borderId="23" xfId="5" applyNumberFormat="1" applyFont="1" applyFill="1" applyBorder="1"/>
    <xf numFmtId="169" fontId="61" fillId="11" borderId="22" xfId="5" applyNumberFormat="1" applyFont="1" applyFill="1" applyBorder="1"/>
    <xf numFmtId="166" fontId="61" fillId="11" borderId="22" xfId="4" applyNumberFormat="1" applyFont="1" applyFill="1" applyBorder="1"/>
    <xf numFmtId="0" fontId="29" fillId="11" borderId="22" xfId="0" applyFont="1" applyFill="1" applyBorder="1"/>
    <xf numFmtId="169" fontId="29" fillId="11" borderId="23" xfId="5" applyNumberFormat="1" applyFont="1" applyFill="1" applyBorder="1"/>
    <xf numFmtId="169" fontId="29" fillId="11" borderId="22" xfId="5" applyNumberFormat="1" applyFont="1" applyFill="1" applyBorder="1"/>
    <xf numFmtId="166" fontId="29" fillId="11" borderId="22" xfId="4" applyNumberFormat="1" applyFont="1" applyFill="1" applyBorder="1"/>
    <xf numFmtId="169" fontId="8" fillId="11" borderId="0" xfId="0" applyNumberFormat="1" applyFont="1" applyFill="1"/>
    <xf numFmtId="164" fontId="14" fillId="0" borderId="0" xfId="0" applyNumberFormat="1" applyFont="1" applyFill="1"/>
    <xf numFmtId="0" fontId="45" fillId="0" borderId="0" xfId="0" applyFont="1" applyFill="1"/>
    <xf numFmtId="0" fontId="31" fillId="12" borderId="13" xfId="0" applyFont="1" applyFill="1" applyBorder="1"/>
    <xf numFmtId="0" fontId="31" fillId="12" borderId="55" xfId="0" applyFont="1" applyFill="1" applyBorder="1"/>
    <xf numFmtId="0" fontId="16" fillId="12" borderId="54" xfId="0" applyFont="1" applyFill="1" applyBorder="1"/>
    <xf numFmtId="0" fontId="31" fillId="12" borderId="53" xfId="0" applyFont="1" applyFill="1" applyBorder="1"/>
    <xf numFmtId="0" fontId="31" fillId="12" borderId="56" xfId="0" applyFont="1" applyFill="1" applyBorder="1"/>
    <xf numFmtId="0" fontId="33" fillId="12" borderId="56" xfId="0" applyFont="1" applyFill="1" applyBorder="1"/>
    <xf numFmtId="0" fontId="33" fillId="12" borderId="53" xfId="0" applyFont="1" applyFill="1" applyBorder="1"/>
    <xf numFmtId="0" fontId="33" fillId="12" borderId="54" xfId="0" applyFont="1" applyFill="1" applyBorder="1"/>
    <xf numFmtId="0" fontId="35" fillId="12" borderId="54" xfId="0" applyFont="1" applyFill="1" applyBorder="1" applyAlignment="1">
      <alignment horizontal="right" wrapText="1"/>
    </xf>
    <xf numFmtId="0" fontId="8" fillId="0" borderId="0" xfId="0" applyFont="1" applyFill="1" applyBorder="1" applyAlignment="1">
      <alignment horizontal="center"/>
    </xf>
    <xf numFmtId="0" fontId="72" fillId="0" borderId="0" xfId="0" applyFont="1" applyFill="1" applyAlignment="1">
      <alignment horizontal="left" wrapText="1"/>
    </xf>
    <xf numFmtId="0" fontId="47" fillId="0" borderId="0" xfId="0" applyFont="1" applyFill="1" applyAlignment="1">
      <alignment horizontal="left" wrapText="1"/>
    </xf>
    <xf numFmtId="0" fontId="16" fillId="11" borderId="55" xfId="0" applyFont="1" applyFill="1" applyBorder="1" applyAlignment="1">
      <alignment horizontal="center"/>
    </xf>
    <xf numFmtId="0" fontId="16" fillId="11" borderId="57" xfId="0" applyFont="1" applyFill="1" applyBorder="1" applyAlignment="1">
      <alignment horizontal="center"/>
    </xf>
    <xf numFmtId="0" fontId="16" fillId="11" borderId="56" xfId="0" applyFont="1" applyFill="1" applyBorder="1" applyAlignment="1">
      <alignment horizontal="center"/>
    </xf>
    <xf numFmtId="0" fontId="16" fillId="11" borderId="13" xfId="0" applyFont="1" applyFill="1" applyBorder="1" applyAlignment="1">
      <alignment horizontal="center"/>
    </xf>
    <xf numFmtId="0" fontId="16" fillId="11" borderId="8" xfId="0" applyFont="1" applyFill="1" applyBorder="1" applyAlignment="1">
      <alignment horizontal="center"/>
    </xf>
    <xf numFmtId="0" fontId="16" fillId="11" borderId="9" xfId="0" applyFont="1" applyFill="1" applyBorder="1" applyAlignment="1">
      <alignment horizontal="center"/>
    </xf>
    <xf numFmtId="0" fontId="16" fillId="11" borderId="10" xfId="0" applyFont="1" applyFill="1" applyBorder="1" applyAlignment="1">
      <alignment horizontal="center"/>
    </xf>
    <xf numFmtId="1" fontId="39" fillId="0" borderId="39" xfId="0" applyNumberFormat="1" applyFont="1" applyFill="1" applyBorder="1" applyAlignment="1">
      <alignment horizontal="center"/>
    </xf>
    <xf numFmtId="1" fontId="39" fillId="0" borderId="0" xfId="0" applyNumberFormat="1" applyFont="1" applyFill="1" applyBorder="1" applyAlignment="1">
      <alignment horizontal="center"/>
    </xf>
  </cellXfs>
  <cellStyles count="7">
    <cellStyle name="bilans texte" xfId="1" xr:uid="{00000000-0005-0000-0000-000000000000}"/>
    <cellStyle name="Comma_KART_NC" xfId="2" xr:uid="{00000000-0005-0000-0000-000001000000}"/>
    <cellStyle name="Currency_KART_NC" xfId="3" xr:uid="{00000000-0005-0000-0000-000002000000}"/>
    <cellStyle name="Lien hypertexte" xfId="6" builtinId="8"/>
    <cellStyle name="Milliers" xfId="5" builtinId="3"/>
    <cellStyle name="Normal" xfId="0" builtinId="0"/>
    <cellStyle name="Pourcentage" xfId="4" builtinId="5"/>
  </cellStyles>
  <dxfs count="0"/>
  <tableStyles count="0" defaultTableStyle="TableStyleMedium2" defaultPivotStyle="PivotStyleLight16"/>
  <colors>
    <mruColors>
      <color rgb="FFFFFFCC"/>
      <color rgb="FFFFFFFF"/>
      <color rgb="FFFFFF99"/>
      <color rgb="FFE27100"/>
      <color rgb="FFFF9933"/>
      <color rgb="FFFF9900"/>
      <color rgb="FFFFCC99"/>
      <color rgb="FFFFCC00"/>
      <color rgb="FF0000FF"/>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fr-FR"/>
              <a:t>Volume et valeur de la production de viande bovine
 (gros bovins + veaux) en 2012 dans les principales régions</a:t>
            </a:r>
          </a:p>
        </c:rich>
      </c:tx>
      <c:overlay val="0"/>
      <c:spPr>
        <a:noFill/>
        <a:ln w="25400">
          <a:noFill/>
        </a:ln>
      </c:spPr>
    </c:title>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Lbls>
            <c:dLbl>
              <c:idx val="0"/>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{449B7153-2840-41F9-A125-A239F09E8B8A}</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4-E87A-4530-BDA7-A8EB46691285}"/>
                </c:ext>
              </c:extLst>
            </c:dLbl>
            <c:dLbl>
              <c:idx val="1"/>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{F42BAA44-DAC0-4BF0-AA50-D9298D129314}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5-E87A-4530-BDA7-A8EB46691285}"/>
                </c:ext>
              </c:extLst>
            </c:dLbl>
            <c:dLbl>
              <c:idx val="2"/>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{D7123EDC-1F6C-45A1-9E02-0D9467744481}</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6-E87A-4530-BDA7-A8EB46691285}"/>
                </c:ext>
              </c:extLst>
            </c:dLbl>
            <c:dLbl>
              <c:idx val="3"/>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{50CB6AD9-F085-4EAD-A78F-6A4D2DA78BA5}</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7-E87A-4530-BDA7-A8EB46691285}"/>
                </c:ext>
              </c:extLst>
            </c:dLbl>
            <c:dLbl>
              <c:idx val="4"/>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{36A8E629-A3BD-42FC-9ECE-B2FBAB75358F}</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8-E87A-4530-BDA7-A8EB46691285}"/>
                </c:ext>
              </c:extLst>
            </c:dLbl>
            <c:dLbl>
              <c:idx val="5"/>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{197DD1BF-4B05-45FD-A0B7-0E35881BCB02}</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9-E87A-4530-BDA7-A8EB46691285}"/>
                </c:ext>
              </c:extLst>
            </c:dLbl>
            <c:dLbl>
              <c:idx val="6"/>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{03837080-D94B-4A32-9F6F-640239B782C4}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A-E87A-4530-BDA7-A8EB46691285}"/>
                </c:ext>
              </c:extLst>
            </c:dLbl>
            <c:dLbl>
              <c:idx val="7"/>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{121ECAA7-E158-4A34-94AC-5F1B254EE3AA}</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B-E87A-4530-BDA7-A8EB46691285}"/>
                </c:ext>
              </c:extLst>
            </c:dLbl>
            <c:dLbl>
              <c:idx val="8"/>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{CFDC8D06-3326-4F93-A3B0-B3569B555681}</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3-E87A-4530-BDA7-A8EB46691285}"/>
                </c:ext>
              </c:extLst>
            </c:dLbl>
            <c:dLbl>
              <c:idx val="9"/>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{2D5DE4C8-A784-44DD-9B57-469E4EEA4840}</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2-E87A-4530-BDA7-A8EB46691285}"/>
                </c:ext>
              </c:extLst>
            </c:dLbl>
            <c:dLbl>
              <c:idx val="10"/>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{7F86632C-5791-4461-80A4-F50E0D15AA9E}</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1-E87A-4530-BDA7-A8EB46691285}"/>
                </c:ext>
              </c:extLst>
            </c:dLbl>
            <c:dLbl>
              <c:idx val="11"/>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{8712BA8D-5123-4326-BC66-1E44E7CA29E3}</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0-E87A-4530-BDA7-A8EB46691285}"/>
                </c:ext>
              </c:extLst>
            </c:dLbl>
            <c:spPr>
              <a:noFill/>
              <a:ln w="25400">
                <a:noFill/>
              </a:ln>
            </c:spPr>
            <c:txPr>
              <a:bodyPr wrap="square" lIns="38100" tIns="19050" rIns="38100" bIns="19050" anchor="ctr">
                <a:spAutoFit/>
              </a:bodyPr>
              <a:lstStyle/>
              <a:p>
                <a:pPr>
                  <a:defRPr sz="150" b="1" i="0" u="none" strike="noStrike" baseline="0">
                    <a:solidFill>
                      <a:srgbClr val="000000"/>
                    </a:solidFill>
                    <a:latin typeface="Arial Narrow"/>
                    <a:ea typeface="Arial Narrow"/>
                    <a:cs typeface="Arial Narrow"/>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Comptes et prod 2017'!#REF!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'F1 Comptes et prod 2017'!#REF!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'F1 Comptes et prod 2017'!#REF!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C-E87A-4530-BDA7-A8EB46691285}"/>
            </c:ext>
          </c:extLst>
        </c:ser>
        <c:ser>
          <c:idx val="1"/>
          <c:order val="1"/>
          <c:spPr>
            <a:solidFill>
              <a:srgbClr val="993366"/>
            </a:solidFill>
            <a:ln w="12700">
              <a:solidFill>
                <a:srgbClr val="000000"/>
              </a:solidFill>
              <a:prstDash val="solid"/>
            </a:ln>
          </c:spPr>
          <c:invertIfNegative val="0"/>
          <c:dLbls>
            <c:dLbl>
              <c:idx val="0"/>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{41855A37-EEAD-4AF0-8D4E-3054F25B2240}</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1-E87A-4530-BDA7-A8EB46691285}"/>
                </c:ext>
              </c:extLst>
            </c:dLbl>
            <c:dLbl>
              <c:idx val="1"/>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{E297E5CD-25DC-4198-850E-B7B14C62AD0B}</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2-E87A-4530-BDA7-A8EB46691285}"/>
                </c:ext>
              </c:extLst>
            </c:dLbl>
            <c:dLbl>
              <c:idx val="2"/>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{1AFB3467-1DE6-428A-9CE4-3F78EBF29A99}</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3-E87A-4530-BDA7-A8EB46691285}"/>
                </c:ext>
              </c:extLst>
            </c:dLbl>
            <c:dLbl>
              <c:idx val="3"/>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{7EBA60F5-C431-4711-9B61-FD7761729CCF}</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4-E87A-4530-BDA7-A8EB46691285}"/>
                </c:ext>
              </c:extLst>
            </c:dLbl>
            <c:dLbl>
              <c:idx val="4"/>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{EF89009C-6109-484F-A6BD-54B8A48D667A}</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5-E87A-4530-BDA7-A8EB46691285}"/>
                </c:ext>
              </c:extLst>
            </c:dLbl>
            <c:dLbl>
              <c:idx val="5"/>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{DD518254-703C-4D19-89A4-F4BC4D477020}</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6-E87A-4530-BDA7-A8EB46691285}"/>
                </c:ext>
              </c:extLst>
            </c:dLbl>
            <c:dLbl>
              <c:idx val="6"/>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{4E20A6FD-57A2-4949-8F71-194D37CE1793}</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7-E87A-4530-BDA7-A8EB46691285}"/>
                </c:ext>
              </c:extLst>
            </c:dLbl>
            <c:dLbl>
              <c:idx val="7"/>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{E913168E-7B19-4CA1-9CE9-BBF3E9BCBB18}</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8-E87A-4530-BDA7-A8EB46691285}"/>
                </c:ext>
              </c:extLst>
            </c:dLbl>
            <c:dLbl>
              <c:idx val="8"/>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{F8442123-DDCD-49A3-9D1C-DCF810522DF1}</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0-E87A-4530-BDA7-A8EB46691285}"/>
                </c:ext>
              </c:extLst>
            </c:dLbl>
            <c:dLbl>
              <c:idx val="9"/>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{22543CFF-9DCA-42A1-9702-86517BD227EC}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F-E87A-4530-BDA7-A8EB46691285}"/>
                </c:ext>
              </c:extLst>
            </c:dLbl>
            <c:dLbl>
              <c:idx val="10"/>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{F603A4A5-13DD-49E3-A0F7-B227928AB60B}</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E-E87A-4530-BDA7-A8EB46691285}"/>
                </c:ext>
              </c:extLst>
            </c:dLbl>
            <c:dLbl>
              <c:idx val="11"/>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{7E0E0A36-9E03-49CE-AF72-B42EEB8A51DC}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D-E87A-4530-BDA7-A8EB46691285}"/>
                </c:ext>
              </c:extLst>
            </c:dLbl>
            <c:spPr>
              <a:noFill/>
              <a:ln w="25400">
                <a:noFill/>
              </a:ln>
            </c:spPr>
            <c:txPr>
              <a:bodyPr wrap="square" lIns="38100" tIns="19050" rIns="38100" bIns="19050" anchor="ctr">
                <a:spAutoFit/>
              </a:bodyPr>
              <a:lstStyle/>
              <a:p>
                <a:pPr>
                  <a:defRPr sz="150" b="1" i="0" u="none" strike="noStrike" baseline="0">
                    <a:solidFill>
                      <a:srgbClr val="000000"/>
                    </a:solidFill>
                    <a:latin typeface="Arial Narrow"/>
                    <a:ea typeface="Arial Narrow"/>
                    <a:cs typeface="Arial Narrow"/>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Comptes et prod 2017'!#REF!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'F1 Comptes et prod 2017'!#REF!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'F1 Comptes et prod 2017'!#REF!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9-E87A-4530-BDA7-A8EB46691285}"/>
            </c:ext>
          </c:extLst>
        </c:ser>
        <c:dLbls>
          <c:showLegendKey val="0"/>
          <c:showVal val="0"/>
          <c:showCatName val="0"/>
          <c:showSerName val="0"/>
          <c:showPercent val="0"/>
          <c:showBubbleSize val="0"/>
        </c:dLbls>
        <c:gapWidth val="150"/>
        <c:axId val="317983888"/>
        <c:axId val="1"/>
      </c:barChart>
      <c:catAx>
        <c:axId val="3179838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fr-FR"/>
          </a:p>
        </c:txPr>
        <c:crossAx val="1"/>
        <c:crosses val="autoZero"/>
        <c:auto val="1"/>
        <c:lblAlgn val="ctr"/>
        <c:lblOffset val="100"/>
        <c:tickLblSkip val="2"/>
        <c:tickMarkSkip val="1"/>
        <c:noMultiLvlLbl val="0"/>
      </c:catAx>
      <c:valAx>
        <c:axId val="1"/>
        <c:scaling>
          <c:orientation val="minMax"/>
        </c:scaling>
        <c:delete val="0"/>
        <c:axPos val="b"/>
        <c:title>
          <c:tx>
            <c:rich>
              <a:bodyPr/>
              <a:lstStyle/>
              <a:p>
                <a:pPr>
                  <a:defRPr sz="150" b="1" i="0" u="none" strike="noStrike" baseline="0">
                    <a:solidFill>
                      <a:srgbClr val="000000"/>
                    </a:solidFill>
                    <a:latin typeface="Arial"/>
                    <a:ea typeface="Arial"/>
                    <a:cs typeface="Arial"/>
                  </a:defRPr>
                </a:pPr>
                <a:r>
                  <a:rPr lang="fr-FR"/>
                  <a:t>Part de la région dans le total national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fr-FR"/>
          </a:p>
        </c:txPr>
        <c:crossAx val="317983888"/>
        <c:crosses val="autoZero"/>
        <c:crossBetween val="between"/>
      </c:valAx>
      <c:spPr>
        <a:noFill/>
        <a:ln w="25400">
          <a:noFill/>
        </a:ln>
      </c:spPr>
    </c:plotArea>
    <c:legend>
      <c:legendPos val="r"/>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6350">
      <a:noFill/>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Arial Narrow"/>
                <a:ea typeface="Arial Narrow"/>
                <a:cs typeface="Arial Narrow"/>
              </a:defRPr>
            </a:pPr>
            <a:r>
              <a:rPr lang="fr-FR"/>
              <a:t>Volume et valeur de la production viti-vinicole en 2013 dans les principales régions</a:t>
            </a:r>
          </a:p>
        </c:rich>
      </c:tx>
      <c:overlay val="0"/>
      <c:spPr>
        <a:noFill/>
        <a:ln w="25400">
          <a:noFill/>
        </a:ln>
      </c:spPr>
    </c:title>
    <c:autoTitleDeleted val="0"/>
    <c:plotArea>
      <c:layout/>
      <c:barChart>
        <c:barDir val="bar"/>
        <c:grouping val="clustered"/>
        <c:varyColors val="0"/>
        <c:ser>
          <c:idx val="0"/>
          <c:order val="0"/>
          <c:spPr>
            <a:solidFill>
              <a:srgbClr val="CC99FF"/>
            </a:solidFill>
            <a:ln w="12700">
              <a:solidFill>
                <a:srgbClr val="000000"/>
              </a:solidFill>
              <a:prstDash val="solid"/>
            </a:ln>
          </c:spPr>
          <c:invertIfNegative val="0"/>
          <c:dLbls>
            <c:dLbl>
              <c:idx val="0"/>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{9DD46FA0-3AC2-42F7-B04B-1C08D1BBDD6C}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0-E5FB-442D-A2D2-01E4D89BDC1D}"/>
                </c:ext>
              </c:extLst>
            </c:dLbl>
            <c:dLbl>
              <c:idx val="1"/>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{4F81D326-4E34-4693-A54E-D2FBF4FA5522}</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1-E5FB-442D-A2D2-01E4D89BDC1D}"/>
                </c:ext>
              </c:extLst>
            </c:dLbl>
            <c:dLbl>
              <c:idx val="2"/>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{4B681158-AE65-4650-9ABD-6E18FF8E6414}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2-E5FB-442D-A2D2-01E4D89BDC1D}"/>
                </c:ext>
              </c:extLst>
            </c:dLbl>
            <c:dLbl>
              <c:idx val="3"/>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{482DBAD4-235F-42CA-8146-794D959AF23D}</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3-E5FB-442D-A2D2-01E4D89BDC1D}"/>
                </c:ext>
              </c:extLst>
            </c:dLbl>
            <c:dLbl>
              <c:idx val="4"/>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{D2289B7F-90F3-4A00-8952-836AD60DBD61}</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4-E5FB-442D-A2D2-01E4D89BDC1D}"/>
                </c:ext>
              </c:extLst>
            </c:dLbl>
            <c:dLbl>
              <c:idx val="5"/>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{0A4281FA-4955-475F-AC68-177B75C4DFDF}</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5-E5FB-442D-A2D2-01E4D89BDC1D}"/>
                </c:ext>
              </c:extLst>
            </c:dLbl>
            <c:dLbl>
              <c:idx val="6"/>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{D274EBDB-CF23-4925-9B2E-BFF25118809B}</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6-E5FB-442D-A2D2-01E4D89BDC1D}"/>
                </c:ext>
              </c:extLst>
            </c:dLbl>
            <c:dLbl>
              <c:idx val="7"/>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{D6B7493F-F5F6-4DE7-9893-B23DA4088E09}</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7-E5FB-442D-A2D2-01E4D89BDC1D}"/>
                </c:ext>
              </c:extLst>
            </c:dLbl>
            <c:dLbl>
              <c:idx val="8"/>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{ABD0CEE1-C379-4CAB-A33A-72323412C73E}</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8-E5FB-442D-A2D2-01E4D89BDC1D}"/>
                </c:ext>
              </c:extLst>
            </c:dLbl>
            <c:dLbl>
              <c:idx val="9"/>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{817728E4-08AD-4C07-9FFB-5F8242A2E8D5}</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9-E5FB-442D-A2D2-01E4D89BDC1D}"/>
                </c:ext>
              </c:extLst>
            </c:dLbl>
            <c:spPr>
              <a:noFill/>
              <a:ln w="25400">
                <a:noFill/>
              </a:ln>
            </c:spPr>
            <c:txPr>
              <a:bodyPr wrap="square" lIns="38100" tIns="19050" rIns="38100" bIns="19050" anchor="ctr">
                <a:spAutoFit/>
              </a:bodyPr>
              <a:lstStyle/>
              <a:p>
                <a:pPr>
                  <a:defRPr sz="100" b="1" i="0" u="none" strike="noStrike" baseline="0">
                    <a:solidFill>
                      <a:srgbClr val="000000"/>
                    </a:solidFill>
                    <a:latin typeface="Arial Narrow"/>
                    <a:ea typeface="Arial Narrow"/>
                    <a:cs typeface="Arial Narrow"/>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Comptes et prod 2017'!#REF!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'F1 Comptes et prod 2017'!#REF!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'F1 Comptes et prod 2017'!#REF!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E5FB-442D-A2D2-01E4D89BDC1D}"/>
            </c:ext>
          </c:extLst>
        </c:ser>
        <c:ser>
          <c:idx val="1"/>
          <c:order val="1"/>
          <c:spPr>
            <a:solidFill>
              <a:srgbClr val="008000"/>
            </a:solidFill>
            <a:ln w="12700">
              <a:solidFill>
                <a:srgbClr val="000000"/>
              </a:solidFill>
              <a:prstDash val="solid"/>
            </a:ln>
          </c:spPr>
          <c:invertIfNegative val="0"/>
          <c:dLbls>
            <c:dLbl>
              <c:idx val="0"/>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{66873FF4-9568-4A58-B5ED-04CC2B33760C}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B-E5FB-442D-A2D2-01E4D89BDC1D}"/>
                </c:ext>
              </c:extLst>
            </c:dLbl>
            <c:dLbl>
              <c:idx val="1"/>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{95663A8C-56E4-445F-93CD-3A53710C8960}</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C-E5FB-442D-A2D2-01E4D89BDC1D}"/>
                </c:ext>
              </c:extLst>
            </c:dLbl>
            <c:dLbl>
              <c:idx val="2"/>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{63DB2CA4-25A5-4FB4-9E23-4B974839422E}</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D-E5FB-442D-A2D2-01E4D89BDC1D}"/>
                </c:ext>
              </c:extLst>
            </c:dLbl>
            <c:dLbl>
              <c:idx val="3"/>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{C312BEBB-6E20-48E6-97B5-0EEC9C81C5D7}</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E-E5FB-442D-A2D2-01E4D89BDC1D}"/>
                </c:ext>
              </c:extLst>
            </c:dLbl>
            <c:dLbl>
              <c:idx val="4"/>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{6096C784-EBED-4A31-B614-F5FAE5919543}</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F-E5FB-442D-A2D2-01E4D89BDC1D}"/>
                </c:ext>
              </c:extLst>
            </c:dLbl>
            <c:dLbl>
              <c:idx val="5"/>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{CD191B99-9D5D-459E-94E8-904625667891}</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0-E5FB-442D-A2D2-01E4D89BDC1D}"/>
                </c:ext>
              </c:extLst>
            </c:dLbl>
            <c:dLbl>
              <c:idx val="6"/>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{3EEDC762-45F0-416F-8705-6A3A81B6D8AB}</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1-E5FB-442D-A2D2-01E4D89BDC1D}"/>
                </c:ext>
              </c:extLst>
            </c:dLbl>
            <c:dLbl>
              <c:idx val="7"/>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{FBF799DF-6815-4493-89B6-45A075D26F33}</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2-E5FB-442D-A2D2-01E4D89BDC1D}"/>
                </c:ext>
              </c:extLst>
            </c:dLbl>
            <c:dLbl>
              <c:idx val="8"/>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{3A555507-71F5-4732-9AC0-B3F6E39989CE}</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3-E5FB-442D-A2D2-01E4D89BDC1D}"/>
                </c:ext>
              </c:extLst>
            </c:dLbl>
            <c:dLbl>
              <c:idx val="9"/>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{23091F57-1F5E-46FD-B161-33C17292E867}</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4-E5FB-442D-A2D2-01E4D89BDC1D}"/>
                </c:ext>
              </c:extLst>
            </c:dLbl>
            <c:spPr>
              <a:noFill/>
              <a:ln w="25400">
                <a:noFill/>
              </a:ln>
            </c:spPr>
            <c:txPr>
              <a:bodyPr wrap="square" lIns="38100" tIns="19050" rIns="38100" bIns="19050" anchor="ctr">
                <a:spAutoFit/>
              </a:bodyPr>
              <a:lstStyle/>
              <a:p>
                <a:pPr>
                  <a:defRPr sz="100" b="1" i="0" u="none" strike="noStrike" baseline="0">
                    <a:solidFill>
                      <a:srgbClr val="000000"/>
                    </a:solidFill>
                    <a:latin typeface="Arial Narrow"/>
                    <a:ea typeface="Arial Narrow"/>
                    <a:cs typeface="Arial Narrow"/>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Comptes et prod 2017'!#REF!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'F1 Comptes et prod 2017'!#REF!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'F1 Comptes et prod 2017'!#REF!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5-E5FB-442D-A2D2-01E4D89BDC1D}"/>
            </c:ext>
          </c:extLst>
        </c:ser>
        <c:dLbls>
          <c:showLegendKey val="0"/>
          <c:showVal val="0"/>
          <c:showCatName val="0"/>
          <c:showSerName val="0"/>
          <c:showPercent val="0"/>
          <c:showBubbleSize val="0"/>
        </c:dLbls>
        <c:gapWidth val="150"/>
        <c:axId val="317986512"/>
        <c:axId val="1"/>
      </c:barChart>
      <c:catAx>
        <c:axId val="3179865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Narrow"/>
                <a:ea typeface="Arial Narrow"/>
                <a:cs typeface="Arial Narrow"/>
              </a:defRPr>
            </a:pPr>
            <a:endParaRPr lang="fr-FR"/>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969696"/>
              </a:solidFill>
              <a:prstDash val="sysDash"/>
            </a:ln>
          </c:spPr>
        </c:majorGridlines>
        <c:title>
          <c:tx>
            <c:rich>
              <a:bodyPr/>
              <a:lstStyle/>
              <a:p>
                <a:pPr>
                  <a:defRPr sz="150" b="1" i="0" u="none" strike="noStrike" baseline="0">
                    <a:solidFill>
                      <a:srgbClr val="000000"/>
                    </a:solidFill>
                    <a:latin typeface="Arial Narrow"/>
                    <a:ea typeface="Arial Narrow"/>
                    <a:cs typeface="Arial Narrow"/>
                  </a:defRPr>
                </a:pPr>
                <a:r>
                  <a:rPr lang="fr-FR"/>
                  <a:t>Part de la région dans le total national (%)</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Arial Narrow"/>
                <a:ea typeface="Arial Narrow"/>
                <a:cs typeface="Arial Narrow"/>
              </a:defRPr>
            </a:pPr>
            <a:endParaRPr lang="fr-FR"/>
          </a:p>
        </c:txPr>
        <c:crossAx val="317986512"/>
        <c:crosses val="autoZero"/>
        <c:crossBetween val="between"/>
      </c:valAx>
      <c:spPr>
        <a:noFill/>
        <a:ln w="25400">
          <a:noFill/>
        </a:ln>
      </c:spPr>
    </c:plotArea>
    <c:legend>
      <c:legendPos val="r"/>
      <c:overlay val="0"/>
      <c:spPr>
        <a:solidFill>
          <a:srgbClr val="FFFFFF"/>
        </a:solidFill>
        <a:ln w="25400">
          <a:noFill/>
        </a:ln>
      </c:spPr>
      <c:txPr>
        <a:bodyPr/>
        <a:lstStyle/>
        <a:p>
          <a:pPr>
            <a:defRPr sz="1195" b="0" i="0" u="none" strike="noStrike" baseline="0">
              <a:solidFill>
                <a:srgbClr val="000000"/>
              </a:solidFill>
              <a:latin typeface="Arial Narrow"/>
              <a:ea typeface="Arial Narrow"/>
              <a:cs typeface="Arial Narrow"/>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33420299005375"/>
          <c:y val="9.2389613598277506E-2"/>
          <c:w val="0.84635761589403968"/>
          <c:h val="0.65913823787442039"/>
        </c:manualLayout>
      </c:layout>
      <c:lineChart>
        <c:grouping val="standard"/>
        <c:varyColors val="0"/>
        <c:ser>
          <c:idx val="0"/>
          <c:order val="0"/>
          <c:tx>
            <c:strRef>
              <c:f>'graphe 4'!$C$13</c:f>
              <c:strCache>
                <c:ptCount val="1"/>
                <c:pt idx="0">
                  <c:v>52 - Pays de la Loire</c:v>
                </c:pt>
              </c:strCache>
            </c:strRef>
          </c:tx>
          <c:spPr>
            <a:ln w="38100">
              <a:solidFill>
                <a:srgbClr val="000000"/>
              </a:solidFill>
              <a:prstDash val="solid"/>
            </a:ln>
          </c:spPr>
          <c:marker>
            <c:symbol val="none"/>
          </c:marker>
          <c:dLbls>
            <c:dLbl>
              <c:idx val="0"/>
              <c:layout>
                <c:manualLayout>
                  <c:x val="-1.5462496488760991E-2"/>
                  <c:y val="-2.73800661476527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80-4704-B4A1-F19BF6D537B0}"/>
                </c:ext>
              </c:extLst>
            </c:dLbl>
            <c:dLbl>
              <c:idx val="1"/>
              <c:delete val="1"/>
              <c:extLst>
                <c:ext xmlns:c15="http://schemas.microsoft.com/office/drawing/2012/chart" uri="{CE6537A1-D6FC-4f65-9D91-7224C49458BB}"/>
                <c:ext xmlns:c16="http://schemas.microsoft.com/office/drawing/2014/chart" uri="{C3380CC4-5D6E-409C-BE32-E72D297353CC}">
                  <c16:uniqueId val="{00000008-F980-4704-B4A1-F19BF6D537B0}"/>
                </c:ext>
              </c:extLst>
            </c:dLbl>
            <c:dLbl>
              <c:idx val="2"/>
              <c:delete val="1"/>
              <c:extLst>
                <c:ext xmlns:c15="http://schemas.microsoft.com/office/drawing/2012/chart" uri="{CE6537A1-D6FC-4f65-9D91-7224C49458BB}"/>
                <c:ext xmlns:c16="http://schemas.microsoft.com/office/drawing/2014/chart" uri="{C3380CC4-5D6E-409C-BE32-E72D297353CC}">
                  <c16:uniqueId val="{00000007-F980-4704-B4A1-F19BF6D537B0}"/>
                </c:ext>
              </c:extLst>
            </c:dLbl>
            <c:dLbl>
              <c:idx val="3"/>
              <c:delete val="1"/>
              <c:extLst>
                <c:ext xmlns:c15="http://schemas.microsoft.com/office/drawing/2012/chart" uri="{CE6537A1-D6FC-4f65-9D91-7224C49458BB}"/>
                <c:ext xmlns:c16="http://schemas.microsoft.com/office/drawing/2014/chart" uri="{C3380CC4-5D6E-409C-BE32-E72D297353CC}">
                  <c16:uniqueId val="{00000006-F980-4704-B4A1-F19BF6D537B0}"/>
                </c:ext>
              </c:extLst>
            </c:dLbl>
            <c:dLbl>
              <c:idx val="4"/>
              <c:delete val="1"/>
              <c:extLst>
                <c:ext xmlns:c15="http://schemas.microsoft.com/office/drawing/2012/chart" uri="{CE6537A1-D6FC-4f65-9D91-7224C49458BB}"/>
                <c:ext xmlns:c16="http://schemas.microsoft.com/office/drawing/2014/chart" uri="{C3380CC4-5D6E-409C-BE32-E72D297353CC}">
                  <c16:uniqueId val="{00000005-F980-4704-B4A1-F19BF6D537B0}"/>
                </c:ext>
              </c:extLst>
            </c:dLbl>
            <c:dLbl>
              <c:idx val="5"/>
              <c:delete val="1"/>
              <c:extLst>
                <c:ext xmlns:c15="http://schemas.microsoft.com/office/drawing/2012/chart" uri="{CE6537A1-D6FC-4f65-9D91-7224C49458BB}"/>
                <c:ext xmlns:c16="http://schemas.microsoft.com/office/drawing/2014/chart" uri="{C3380CC4-5D6E-409C-BE32-E72D297353CC}">
                  <c16:uniqueId val="{00000004-F980-4704-B4A1-F19BF6D537B0}"/>
                </c:ext>
              </c:extLst>
            </c:dLbl>
            <c:dLbl>
              <c:idx val="6"/>
              <c:delete val="1"/>
              <c:extLst>
                <c:ext xmlns:c15="http://schemas.microsoft.com/office/drawing/2012/chart" uri="{CE6537A1-D6FC-4f65-9D91-7224C49458BB}"/>
                <c:ext xmlns:c16="http://schemas.microsoft.com/office/drawing/2014/chart" uri="{C3380CC4-5D6E-409C-BE32-E72D297353CC}">
                  <c16:uniqueId val="{00000003-F980-4704-B4A1-F19BF6D537B0}"/>
                </c:ext>
              </c:extLst>
            </c:dLbl>
            <c:dLbl>
              <c:idx val="7"/>
              <c:delete val="1"/>
              <c:extLst>
                <c:ext xmlns:c15="http://schemas.microsoft.com/office/drawing/2012/chart" uri="{CE6537A1-D6FC-4f65-9D91-7224C49458BB}"/>
                <c:ext xmlns:c16="http://schemas.microsoft.com/office/drawing/2014/chart" uri="{C3380CC4-5D6E-409C-BE32-E72D297353CC}">
                  <c16:uniqueId val="{00000002-F980-4704-B4A1-F19BF6D537B0}"/>
                </c:ext>
              </c:extLst>
            </c:dLbl>
            <c:dLbl>
              <c:idx val="8"/>
              <c:delete val="1"/>
              <c:extLst>
                <c:ext xmlns:c15="http://schemas.microsoft.com/office/drawing/2012/chart" uri="{CE6537A1-D6FC-4f65-9D91-7224C49458BB}"/>
                <c:ext xmlns:c16="http://schemas.microsoft.com/office/drawing/2014/chart" uri="{C3380CC4-5D6E-409C-BE32-E72D297353CC}">
                  <c16:uniqueId val="{00000001-F980-4704-B4A1-F19BF6D537B0}"/>
                </c:ext>
              </c:extLst>
            </c:dLbl>
            <c:dLbl>
              <c:idx val="9"/>
              <c:delete val="1"/>
              <c:extLst>
                <c:ext xmlns:c15="http://schemas.microsoft.com/office/drawing/2012/chart" uri="{CE6537A1-D6FC-4f65-9D91-7224C49458BB}"/>
                <c:ext xmlns:c16="http://schemas.microsoft.com/office/drawing/2014/chart" uri="{C3380CC4-5D6E-409C-BE32-E72D297353CC}">
                  <c16:uniqueId val="{00000000-C697-4BF9-A185-A6D5BE2FA54B}"/>
                </c:ext>
              </c:extLst>
            </c:dLbl>
            <c:dLbl>
              <c:idx val="10"/>
              <c:delete val="1"/>
              <c:extLst>
                <c:ext xmlns:c15="http://schemas.microsoft.com/office/drawing/2012/chart" uri="{CE6537A1-D6FC-4f65-9D91-7224C49458BB}"/>
                <c:ext xmlns:c16="http://schemas.microsoft.com/office/drawing/2014/chart" uri="{C3380CC4-5D6E-409C-BE32-E72D297353CC}">
                  <c16:uniqueId val="{00000000-F4BE-45DD-8745-7F7509647457}"/>
                </c:ext>
              </c:extLst>
            </c:dLbl>
            <c:dLbl>
              <c:idx val="11"/>
              <c:delete val="1"/>
              <c:extLst>
                <c:ext xmlns:c15="http://schemas.microsoft.com/office/drawing/2012/chart" uri="{CE6537A1-D6FC-4f65-9D91-7224C49458BB}"/>
                <c:ext xmlns:c16="http://schemas.microsoft.com/office/drawing/2014/chart" uri="{C3380CC4-5D6E-409C-BE32-E72D297353CC}">
                  <c16:uniqueId val="{00000002-F4BE-45DD-8745-7F7509647457}"/>
                </c:ext>
              </c:extLst>
            </c:dLbl>
            <c:dLbl>
              <c:idx val="12"/>
              <c:delete val="1"/>
              <c:extLst>
                <c:ext xmlns:c15="http://schemas.microsoft.com/office/drawing/2012/chart" uri="{CE6537A1-D6FC-4f65-9D91-7224C49458BB}"/>
                <c:ext xmlns:c16="http://schemas.microsoft.com/office/drawing/2014/chart" uri="{C3380CC4-5D6E-409C-BE32-E72D297353CC}">
                  <c16:uniqueId val="{00000001-F4BE-45DD-8745-7F7509647457}"/>
                </c:ext>
              </c:extLst>
            </c:dLbl>
            <c:dLbl>
              <c:idx val="13"/>
              <c:delete val="1"/>
              <c:extLst>
                <c:ext xmlns:c15="http://schemas.microsoft.com/office/drawing/2012/chart" uri="{CE6537A1-D6FC-4f65-9D91-7224C49458BB}"/>
                <c:ext xmlns:c16="http://schemas.microsoft.com/office/drawing/2014/chart" uri="{C3380CC4-5D6E-409C-BE32-E72D297353CC}">
                  <c16:uniqueId val="{00000002-D65D-4B4C-9D23-1B31DC1D4E71}"/>
                </c:ext>
              </c:extLst>
            </c:dLbl>
            <c:dLbl>
              <c:idx val="14"/>
              <c:layout>
                <c:manualLayout>
                  <c:x val="-3.0924992977521982E-2"/>
                  <c:y val="-5.2260601289296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5D-4B4C-9D23-1B31DC1D4E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4'!$C$14:$C$28</c:f>
              <c:numCache>
                <c:formatCode>#,##0</c:formatCode>
                <c:ptCount val="15"/>
                <c:pt idx="0">
                  <c:v>36438</c:v>
                </c:pt>
                <c:pt idx="1">
                  <c:v>35247</c:v>
                </c:pt>
                <c:pt idx="2">
                  <c:v>33945</c:v>
                </c:pt>
                <c:pt idx="3">
                  <c:v>33794</c:v>
                </c:pt>
                <c:pt idx="4">
                  <c:v>33058</c:v>
                </c:pt>
                <c:pt idx="5">
                  <c:v>32854</c:v>
                </c:pt>
                <c:pt idx="6">
                  <c:v>31884</c:v>
                </c:pt>
                <c:pt idx="7">
                  <c:v>32109</c:v>
                </c:pt>
                <c:pt idx="8">
                  <c:v>32162</c:v>
                </c:pt>
                <c:pt idx="9">
                  <c:v>32707</c:v>
                </c:pt>
                <c:pt idx="10">
                  <c:v>32471</c:v>
                </c:pt>
                <c:pt idx="11">
                  <c:v>31834</c:v>
                </c:pt>
                <c:pt idx="12">
                  <c:v>32006</c:v>
                </c:pt>
                <c:pt idx="13">
                  <c:v>31394</c:v>
                </c:pt>
                <c:pt idx="14">
                  <c:v>30953</c:v>
                </c:pt>
              </c:numCache>
            </c:numRef>
          </c:val>
          <c:smooth val="0"/>
          <c:extLst>
            <c:ext xmlns:c16="http://schemas.microsoft.com/office/drawing/2014/chart" uri="{C3380CC4-5D6E-409C-BE32-E72D297353CC}">
              <c16:uniqueId val="{00000009-F980-4704-B4A1-F19BF6D537B0}"/>
            </c:ext>
          </c:extLst>
        </c:ser>
        <c:ser>
          <c:idx val="1"/>
          <c:order val="1"/>
          <c:tx>
            <c:strRef>
              <c:f>'graphe 4'!$D$13</c:f>
              <c:strCache>
                <c:ptCount val="1"/>
                <c:pt idx="0">
                  <c:v>44 - Loire-Atlantique</c:v>
                </c:pt>
              </c:strCache>
            </c:strRef>
          </c:tx>
          <c:spPr>
            <a:ln w="38100">
              <a:solidFill>
                <a:srgbClr val="FF6600"/>
              </a:solidFill>
              <a:prstDash val="solid"/>
            </a:ln>
          </c:spPr>
          <c:marker>
            <c:symbol val="none"/>
          </c:marker>
          <c:dLbls>
            <c:dLbl>
              <c:idx val="0"/>
              <c:layout>
                <c:manualLayout>
                  <c:x val="-4.4178561396459953E-2"/>
                  <c:y val="-2.46420595328874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80-4704-B4A1-F19BF6D537B0}"/>
                </c:ext>
              </c:extLst>
            </c:dLbl>
            <c:dLbl>
              <c:idx val="1"/>
              <c:delete val="1"/>
              <c:extLst>
                <c:ext xmlns:c15="http://schemas.microsoft.com/office/drawing/2012/chart" uri="{CE6537A1-D6FC-4f65-9D91-7224C49458BB}"/>
                <c:ext xmlns:c16="http://schemas.microsoft.com/office/drawing/2014/chart" uri="{C3380CC4-5D6E-409C-BE32-E72D297353CC}">
                  <c16:uniqueId val="{00000012-F980-4704-B4A1-F19BF6D537B0}"/>
                </c:ext>
              </c:extLst>
            </c:dLbl>
            <c:dLbl>
              <c:idx val="2"/>
              <c:delete val="1"/>
              <c:extLst>
                <c:ext xmlns:c15="http://schemas.microsoft.com/office/drawing/2012/chart" uri="{CE6537A1-D6FC-4f65-9D91-7224C49458BB}"/>
                <c:ext xmlns:c16="http://schemas.microsoft.com/office/drawing/2014/chart" uri="{C3380CC4-5D6E-409C-BE32-E72D297353CC}">
                  <c16:uniqueId val="{00000011-F980-4704-B4A1-F19BF6D537B0}"/>
                </c:ext>
              </c:extLst>
            </c:dLbl>
            <c:dLbl>
              <c:idx val="3"/>
              <c:delete val="1"/>
              <c:extLst>
                <c:ext xmlns:c15="http://schemas.microsoft.com/office/drawing/2012/chart" uri="{CE6537A1-D6FC-4f65-9D91-7224C49458BB}"/>
                <c:ext xmlns:c16="http://schemas.microsoft.com/office/drawing/2014/chart" uri="{C3380CC4-5D6E-409C-BE32-E72D297353CC}">
                  <c16:uniqueId val="{00000010-F980-4704-B4A1-F19BF6D537B0}"/>
                </c:ext>
              </c:extLst>
            </c:dLbl>
            <c:dLbl>
              <c:idx val="4"/>
              <c:delete val="1"/>
              <c:extLst>
                <c:ext xmlns:c15="http://schemas.microsoft.com/office/drawing/2012/chart" uri="{CE6537A1-D6FC-4f65-9D91-7224C49458BB}"/>
                <c:ext xmlns:c16="http://schemas.microsoft.com/office/drawing/2014/chart" uri="{C3380CC4-5D6E-409C-BE32-E72D297353CC}">
                  <c16:uniqueId val="{0000000F-F980-4704-B4A1-F19BF6D537B0}"/>
                </c:ext>
              </c:extLst>
            </c:dLbl>
            <c:dLbl>
              <c:idx val="5"/>
              <c:delete val="1"/>
              <c:extLst>
                <c:ext xmlns:c15="http://schemas.microsoft.com/office/drawing/2012/chart" uri="{CE6537A1-D6FC-4f65-9D91-7224C49458BB}"/>
                <c:ext xmlns:c16="http://schemas.microsoft.com/office/drawing/2014/chart" uri="{C3380CC4-5D6E-409C-BE32-E72D297353CC}">
                  <c16:uniqueId val="{0000000E-F980-4704-B4A1-F19BF6D537B0}"/>
                </c:ext>
              </c:extLst>
            </c:dLbl>
            <c:dLbl>
              <c:idx val="6"/>
              <c:delete val="1"/>
              <c:extLst>
                <c:ext xmlns:c15="http://schemas.microsoft.com/office/drawing/2012/chart" uri="{CE6537A1-D6FC-4f65-9D91-7224C49458BB}"/>
                <c:ext xmlns:c16="http://schemas.microsoft.com/office/drawing/2014/chart" uri="{C3380CC4-5D6E-409C-BE32-E72D297353CC}">
                  <c16:uniqueId val="{0000000D-F980-4704-B4A1-F19BF6D537B0}"/>
                </c:ext>
              </c:extLst>
            </c:dLbl>
            <c:dLbl>
              <c:idx val="7"/>
              <c:delete val="1"/>
              <c:extLst>
                <c:ext xmlns:c15="http://schemas.microsoft.com/office/drawing/2012/chart" uri="{CE6537A1-D6FC-4f65-9D91-7224C49458BB}"/>
                <c:ext xmlns:c16="http://schemas.microsoft.com/office/drawing/2014/chart" uri="{C3380CC4-5D6E-409C-BE32-E72D297353CC}">
                  <c16:uniqueId val="{0000000C-F980-4704-B4A1-F19BF6D537B0}"/>
                </c:ext>
              </c:extLst>
            </c:dLbl>
            <c:dLbl>
              <c:idx val="8"/>
              <c:delete val="1"/>
              <c:extLst>
                <c:ext xmlns:c15="http://schemas.microsoft.com/office/drawing/2012/chart" uri="{CE6537A1-D6FC-4f65-9D91-7224C49458BB}"/>
                <c:ext xmlns:c16="http://schemas.microsoft.com/office/drawing/2014/chart" uri="{C3380CC4-5D6E-409C-BE32-E72D297353CC}">
                  <c16:uniqueId val="{0000000A-F980-4704-B4A1-F19BF6D537B0}"/>
                </c:ext>
              </c:extLst>
            </c:dLbl>
            <c:dLbl>
              <c:idx val="9"/>
              <c:delete val="1"/>
              <c:extLst>
                <c:ext xmlns:c15="http://schemas.microsoft.com/office/drawing/2012/chart" uri="{CE6537A1-D6FC-4f65-9D91-7224C49458BB}"/>
                <c:ext xmlns:c16="http://schemas.microsoft.com/office/drawing/2014/chart" uri="{C3380CC4-5D6E-409C-BE32-E72D297353CC}">
                  <c16:uniqueId val="{00000002-C697-4BF9-A185-A6D5BE2FA54B}"/>
                </c:ext>
              </c:extLst>
            </c:dLbl>
            <c:dLbl>
              <c:idx val="10"/>
              <c:delete val="1"/>
              <c:extLst>
                <c:ext xmlns:c15="http://schemas.microsoft.com/office/drawing/2012/chart" uri="{CE6537A1-D6FC-4f65-9D91-7224C49458BB}"/>
                <c:ext xmlns:c16="http://schemas.microsoft.com/office/drawing/2014/chart" uri="{C3380CC4-5D6E-409C-BE32-E72D297353CC}">
                  <c16:uniqueId val="{00000003-F4BE-45DD-8745-7F7509647457}"/>
                </c:ext>
              </c:extLst>
            </c:dLbl>
            <c:dLbl>
              <c:idx val="11"/>
              <c:delete val="1"/>
              <c:extLst>
                <c:ext xmlns:c15="http://schemas.microsoft.com/office/drawing/2012/chart" uri="{CE6537A1-D6FC-4f65-9D91-7224C49458BB}"/>
                <c:ext xmlns:c16="http://schemas.microsoft.com/office/drawing/2014/chart" uri="{C3380CC4-5D6E-409C-BE32-E72D297353CC}">
                  <c16:uniqueId val="{00000005-F4BE-45DD-8745-7F7509647457}"/>
                </c:ext>
              </c:extLst>
            </c:dLbl>
            <c:dLbl>
              <c:idx val="12"/>
              <c:delete val="1"/>
              <c:extLst>
                <c:ext xmlns:c15="http://schemas.microsoft.com/office/drawing/2012/chart" uri="{CE6537A1-D6FC-4f65-9D91-7224C49458BB}"/>
                <c:ext xmlns:c16="http://schemas.microsoft.com/office/drawing/2014/chart" uri="{C3380CC4-5D6E-409C-BE32-E72D297353CC}">
                  <c16:uniqueId val="{00000004-F4BE-45DD-8745-7F7509647457}"/>
                </c:ext>
              </c:extLst>
            </c:dLbl>
            <c:dLbl>
              <c:idx val="13"/>
              <c:delete val="1"/>
              <c:extLst>
                <c:ext xmlns:c15="http://schemas.microsoft.com/office/drawing/2012/chart" uri="{CE6537A1-D6FC-4f65-9D91-7224C49458BB}"/>
                <c:ext xmlns:c16="http://schemas.microsoft.com/office/drawing/2014/chart" uri="{C3380CC4-5D6E-409C-BE32-E72D297353CC}">
                  <c16:uniqueId val="{00000006-D65D-4B4C-9D23-1B31DC1D4E71}"/>
                </c:ext>
              </c:extLst>
            </c:dLbl>
            <c:dLbl>
              <c:idx val="14"/>
              <c:layout>
                <c:manualLayout>
                  <c:x val="-5.0805345605929135E-2"/>
                  <c:y val="-6.6013391102269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5D-4B4C-9D23-1B31DC1D4E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4'!$D$14:$D$28</c:f>
              <c:numCache>
                <c:formatCode>#,##0</c:formatCode>
                <c:ptCount val="15"/>
                <c:pt idx="0">
                  <c:v>14519</c:v>
                </c:pt>
                <c:pt idx="1">
                  <c:v>13232</c:v>
                </c:pt>
                <c:pt idx="2">
                  <c:v>12394</c:v>
                </c:pt>
                <c:pt idx="3">
                  <c:v>12256</c:v>
                </c:pt>
                <c:pt idx="4">
                  <c:v>11861</c:v>
                </c:pt>
                <c:pt idx="5">
                  <c:v>11732</c:v>
                </c:pt>
                <c:pt idx="6">
                  <c:v>11125</c:v>
                </c:pt>
                <c:pt idx="7">
                  <c:v>11235</c:v>
                </c:pt>
                <c:pt idx="8">
                  <c:v>11065</c:v>
                </c:pt>
                <c:pt idx="9">
                  <c:v>10895</c:v>
                </c:pt>
                <c:pt idx="10">
                  <c:v>10588</c:v>
                </c:pt>
                <c:pt idx="11">
                  <c:v>10163</c:v>
                </c:pt>
                <c:pt idx="12">
                  <c:v>9950</c:v>
                </c:pt>
                <c:pt idx="13">
                  <c:v>9649</c:v>
                </c:pt>
                <c:pt idx="14">
                  <c:v>9356</c:v>
                </c:pt>
              </c:numCache>
            </c:numRef>
          </c:val>
          <c:smooth val="0"/>
          <c:extLst>
            <c:ext xmlns:c16="http://schemas.microsoft.com/office/drawing/2014/chart" uri="{C3380CC4-5D6E-409C-BE32-E72D297353CC}">
              <c16:uniqueId val="{00000013-F980-4704-B4A1-F19BF6D537B0}"/>
            </c:ext>
          </c:extLst>
        </c:ser>
        <c:ser>
          <c:idx val="2"/>
          <c:order val="2"/>
          <c:tx>
            <c:strRef>
              <c:f>'graphe 4'!$E$13</c:f>
              <c:strCache>
                <c:ptCount val="1"/>
                <c:pt idx="0">
                  <c:v>49 - Maine-et-Loire</c:v>
                </c:pt>
              </c:strCache>
            </c:strRef>
          </c:tx>
          <c:spPr>
            <a:ln w="38100">
              <a:solidFill>
                <a:srgbClr val="008000"/>
              </a:solidFill>
              <a:prstDash val="solid"/>
            </a:ln>
          </c:spPr>
          <c:marker>
            <c:symbol val="none"/>
          </c:marker>
          <c:dLbls>
            <c:dLbl>
              <c:idx val="0"/>
              <c:layout>
                <c:manualLayout>
                  <c:x val="-3.3133921047344979E-2"/>
                  <c:y val="-4.6546112451009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980-4704-B4A1-F19BF6D537B0}"/>
                </c:ext>
              </c:extLst>
            </c:dLbl>
            <c:dLbl>
              <c:idx val="1"/>
              <c:delete val="1"/>
              <c:extLst>
                <c:ext xmlns:c15="http://schemas.microsoft.com/office/drawing/2012/chart" uri="{CE6537A1-D6FC-4f65-9D91-7224C49458BB}"/>
                <c:ext xmlns:c16="http://schemas.microsoft.com/office/drawing/2014/chart" uri="{C3380CC4-5D6E-409C-BE32-E72D297353CC}">
                  <c16:uniqueId val="{0000001B-F980-4704-B4A1-F19BF6D537B0}"/>
                </c:ext>
              </c:extLst>
            </c:dLbl>
            <c:dLbl>
              <c:idx val="2"/>
              <c:delete val="1"/>
              <c:extLst>
                <c:ext xmlns:c15="http://schemas.microsoft.com/office/drawing/2012/chart" uri="{CE6537A1-D6FC-4f65-9D91-7224C49458BB}"/>
                <c:ext xmlns:c16="http://schemas.microsoft.com/office/drawing/2014/chart" uri="{C3380CC4-5D6E-409C-BE32-E72D297353CC}">
                  <c16:uniqueId val="{0000001A-F980-4704-B4A1-F19BF6D537B0}"/>
                </c:ext>
              </c:extLst>
            </c:dLbl>
            <c:dLbl>
              <c:idx val="3"/>
              <c:delete val="1"/>
              <c:extLst>
                <c:ext xmlns:c15="http://schemas.microsoft.com/office/drawing/2012/chart" uri="{CE6537A1-D6FC-4f65-9D91-7224C49458BB}"/>
                <c:ext xmlns:c16="http://schemas.microsoft.com/office/drawing/2014/chart" uri="{C3380CC4-5D6E-409C-BE32-E72D297353CC}">
                  <c16:uniqueId val="{00000019-F980-4704-B4A1-F19BF6D537B0}"/>
                </c:ext>
              </c:extLst>
            </c:dLbl>
            <c:dLbl>
              <c:idx val="4"/>
              <c:delete val="1"/>
              <c:extLst>
                <c:ext xmlns:c15="http://schemas.microsoft.com/office/drawing/2012/chart" uri="{CE6537A1-D6FC-4f65-9D91-7224C49458BB}"/>
                <c:ext xmlns:c16="http://schemas.microsoft.com/office/drawing/2014/chart" uri="{C3380CC4-5D6E-409C-BE32-E72D297353CC}">
                  <c16:uniqueId val="{00000018-F980-4704-B4A1-F19BF6D537B0}"/>
                </c:ext>
              </c:extLst>
            </c:dLbl>
            <c:dLbl>
              <c:idx val="5"/>
              <c:delete val="1"/>
              <c:extLst>
                <c:ext xmlns:c15="http://schemas.microsoft.com/office/drawing/2012/chart" uri="{CE6537A1-D6FC-4f65-9D91-7224C49458BB}"/>
                <c:ext xmlns:c16="http://schemas.microsoft.com/office/drawing/2014/chart" uri="{C3380CC4-5D6E-409C-BE32-E72D297353CC}">
                  <c16:uniqueId val="{00000017-F980-4704-B4A1-F19BF6D537B0}"/>
                </c:ext>
              </c:extLst>
            </c:dLbl>
            <c:dLbl>
              <c:idx val="6"/>
              <c:delete val="1"/>
              <c:extLst>
                <c:ext xmlns:c15="http://schemas.microsoft.com/office/drawing/2012/chart" uri="{CE6537A1-D6FC-4f65-9D91-7224C49458BB}"/>
                <c:ext xmlns:c16="http://schemas.microsoft.com/office/drawing/2014/chart" uri="{C3380CC4-5D6E-409C-BE32-E72D297353CC}">
                  <c16:uniqueId val="{00000016-F980-4704-B4A1-F19BF6D537B0}"/>
                </c:ext>
              </c:extLst>
            </c:dLbl>
            <c:dLbl>
              <c:idx val="7"/>
              <c:delete val="1"/>
              <c:extLst>
                <c:ext xmlns:c15="http://schemas.microsoft.com/office/drawing/2012/chart" uri="{CE6537A1-D6FC-4f65-9D91-7224C49458BB}"/>
                <c:ext xmlns:c16="http://schemas.microsoft.com/office/drawing/2014/chart" uri="{C3380CC4-5D6E-409C-BE32-E72D297353CC}">
                  <c16:uniqueId val="{00000015-F980-4704-B4A1-F19BF6D537B0}"/>
                </c:ext>
              </c:extLst>
            </c:dLbl>
            <c:dLbl>
              <c:idx val="8"/>
              <c:delete val="1"/>
              <c:extLst>
                <c:ext xmlns:c15="http://schemas.microsoft.com/office/drawing/2012/chart" uri="{CE6537A1-D6FC-4f65-9D91-7224C49458BB}"/>
                <c:ext xmlns:c16="http://schemas.microsoft.com/office/drawing/2014/chart" uri="{C3380CC4-5D6E-409C-BE32-E72D297353CC}">
                  <c16:uniqueId val="{00000014-F980-4704-B4A1-F19BF6D537B0}"/>
                </c:ext>
              </c:extLst>
            </c:dLbl>
            <c:dLbl>
              <c:idx val="9"/>
              <c:delete val="1"/>
              <c:extLst>
                <c:ext xmlns:c15="http://schemas.microsoft.com/office/drawing/2012/chart" uri="{CE6537A1-D6FC-4f65-9D91-7224C49458BB}"/>
                <c:ext xmlns:c16="http://schemas.microsoft.com/office/drawing/2014/chart" uri="{C3380CC4-5D6E-409C-BE32-E72D297353CC}">
                  <c16:uniqueId val="{00000001-C697-4BF9-A185-A6D5BE2FA54B}"/>
                </c:ext>
              </c:extLst>
            </c:dLbl>
            <c:dLbl>
              <c:idx val="10"/>
              <c:delete val="1"/>
              <c:extLst>
                <c:ext xmlns:c15="http://schemas.microsoft.com/office/drawing/2012/chart" uri="{CE6537A1-D6FC-4f65-9D91-7224C49458BB}"/>
                <c:ext xmlns:c16="http://schemas.microsoft.com/office/drawing/2014/chart" uri="{C3380CC4-5D6E-409C-BE32-E72D297353CC}">
                  <c16:uniqueId val="{00000007-F4BE-45DD-8745-7F7509647457}"/>
                </c:ext>
              </c:extLst>
            </c:dLbl>
            <c:dLbl>
              <c:idx val="11"/>
              <c:delete val="1"/>
              <c:extLst>
                <c:ext xmlns:c15="http://schemas.microsoft.com/office/drawing/2012/chart" uri="{CE6537A1-D6FC-4f65-9D91-7224C49458BB}"/>
                <c:ext xmlns:c16="http://schemas.microsoft.com/office/drawing/2014/chart" uri="{C3380CC4-5D6E-409C-BE32-E72D297353CC}">
                  <c16:uniqueId val="{00000008-F4BE-45DD-8745-7F7509647457}"/>
                </c:ext>
              </c:extLst>
            </c:dLbl>
            <c:dLbl>
              <c:idx val="12"/>
              <c:delete val="1"/>
              <c:extLst>
                <c:ext xmlns:c15="http://schemas.microsoft.com/office/drawing/2012/chart" uri="{CE6537A1-D6FC-4f65-9D91-7224C49458BB}"/>
                <c:ext xmlns:c16="http://schemas.microsoft.com/office/drawing/2014/chart" uri="{C3380CC4-5D6E-409C-BE32-E72D297353CC}">
                  <c16:uniqueId val="{00000006-F4BE-45DD-8745-7F7509647457}"/>
                </c:ext>
              </c:extLst>
            </c:dLbl>
            <c:dLbl>
              <c:idx val="13"/>
              <c:delete val="1"/>
              <c:extLst>
                <c:ext xmlns:c15="http://schemas.microsoft.com/office/drawing/2012/chart" uri="{CE6537A1-D6FC-4f65-9D91-7224C49458BB}"/>
                <c:ext xmlns:c16="http://schemas.microsoft.com/office/drawing/2014/chart" uri="{C3380CC4-5D6E-409C-BE32-E72D297353CC}">
                  <c16:uniqueId val="{00000004-D65D-4B4C-9D23-1B31DC1D4E71}"/>
                </c:ext>
              </c:extLst>
            </c:dLbl>
            <c:dLbl>
              <c:idx val="14"/>
              <c:layout>
                <c:manualLayout>
                  <c:x val="-4.196963332663714E-2"/>
                  <c:y val="-5.50111592518915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5D-4B4C-9D23-1B31DC1D4E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4'!$E$14:$E$28</c:f>
              <c:numCache>
                <c:formatCode>#,##0</c:formatCode>
                <c:ptCount val="15"/>
                <c:pt idx="0">
                  <c:v>20033</c:v>
                </c:pt>
                <c:pt idx="1">
                  <c:v>20288</c:v>
                </c:pt>
                <c:pt idx="2">
                  <c:v>19820</c:v>
                </c:pt>
                <c:pt idx="3">
                  <c:v>19818</c:v>
                </c:pt>
                <c:pt idx="4">
                  <c:v>19676</c:v>
                </c:pt>
                <c:pt idx="5">
                  <c:v>19637</c:v>
                </c:pt>
                <c:pt idx="6">
                  <c:v>19588</c:v>
                </c:pt>
                <c:pt idx="7">
                  <c:v>19698</c:v>
                </c:pt>
                <c:pt idx="8">
                  <c:v>19956</c:v>
                </c:pt>
                <c:pt idx="9">
                  <c:v>20654</c:v>
                </c:pt>
                <c:pt idx="10">
                  <c:v>20524</c:v>
                </c:pt>
                <c:pt idx="11">
                  <c:v>20514</c:v>
                </c:pt>
                <c:pt idx="12">
                  <c:v>20832</c:v>
                </c:pt>
                <c:pt idx="13">
                  <c:v>20503</c:v>
                </c:pt>
                <c:pt idx="14">
                  <c:v>20444</c:v>
                </c:pt>
              </c:numCache>
            </c:numRef>
          </c:val>
          <c:smooth val="0"/>
          <c:extLst>
            <c:ext xmlns:c16="http://schemas.microsoft.com/office/drawing/2014/chart" uri="{C3380CC4-5D6E-409C-BE32-E72D297353CC}">
              <c16:uniqueId val="{0000001D-F980-4704-B4A1-F19BF6D537B0}"/>
            </c:ext>
          </c:extLst>
        </c:ser>
        <c:ser>
          <c:idx val="3"/>
          <c:order val="3"/>
          <c:tx>
            <c:strRef>
              <c:f>'graphe 4'!$F$13</c:f>
              <c:strCache>
                <c:ptCount val="1"/>
                <c:pt idx="0">
                  <c:v>72 - Sarthe</c:v>
                </c:pt>
              </c:strCache>
            </c:strRef>
          </c:tx>
          <c:spPr>
            <a:ln w="38100">
              <a:solidFill>
                <a:srgbClr val="0066CC"/>
              </a:solidFill>
              <a:prstDash val="solid"/>
            </a:ln>
          </c:spPr>
          <c:marker>
            <c:symbol val="none"/>
          </c:marker>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4'!$F$14:$F$28</c:f>
              <c:numCache>
                <c:formatCode>#,##0</c:formatCode>
                <c:ptCount val="15"/>
                <c:pt idx="0">
                  <c:v>263</c:v>
                </c:pt>
                <c:pt idx="1">
                  <c:v>246</c:v>
                </c:pt>
                <c:pt idx="2">
                  <c:v>271</c:v>
                </c:pt>
                <c:pt idx="3">
                  <c:v>246</c:v>
                </c:pt>
                <c:pt idx="4">
                  <c:v>182</c:v>
                </c:pt>
                <c:pt idx="5">
                  <c:v>205</c:v>
                </c:pt>
                <c:pt idx="6">
                  <c:v>192</c:v>
                </c:pt>
                <c:pt idx="7">
                  <c:v>205</c:v>
                </c:pt>
                <c:pt idx="8">
                  <c:v>195</c:v>
                </c:pt>
                <c:pt idx="9">
                  <c:v>230</c:v>
                </c:pt>
                <c:pt idx="10">
                  <c:v>291</c:v>
                </c:pt>
                <c:pt idx="11">
                  <c:v>224</c:v>
                </c:pt>
                <c:pt idx="12">
                  <c:v>230</c:v>
                </c:pt>
                <c:pt idx="13">
                  <c:v>232</c:v>
                </c:pt>
                <c:pt idx="14">
                  <c:v>235</c:v>
                </c:pt>
              </c:numCache>
            </c:numRef>
          </c:val>
          <c:smooth val="0"/>
          <c:extLst>
            <c:ext xmlns:c16="http://schemas.microsoft.com/office/drawing/2014/chart" uri="{C3380CC4-5D6E-409C-BE32-E72D297353CC}">
              <c16:uniqueId val="{0000001E-F980-4704-B4A1-F19BF6D537B0}"/>
            </c:ext>
          </c:extLst>
        </c:ser>
        <c:ser>
          <c:idx val="4"/>
          <c:order val="4"/>
          <c:tx>
            <c:strRef>
              <c:f>'graphe 4'!$G$13</c:f>
              <c:strCache>
                <c:ptCount val="1"/>
                <c:pt idx="0">
                  <c:v>85 - Vendée</c:v>
                </c:pt>
              </c:strCache>
            </c:strRef>
          </c:tx>
          <c:spPr>
            <a:ln w="38100">
              <a:solidFill>
                <a:srgbClr val="800080"/>
              </a:solidFill>
              <a:prstDash val="solid"/>
            </a:ln>
          </c:spPr>
          <c:marker>
            <c:symbol val="none"/>
          </c:marker>
          <c:dLbls>
            <c:dLbl>
              <c:idx val="0"/>
              <c:layout>
                <c:manualLayout>
                  <c:x val="-3.3133921047344979E-2"/>
                  <c:y val="-3.833209260671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97-4BF9-A185-A6D5BE2FA54B}"/>
                </c:ext>
              </c:extLst>
            </c:dLbl>
            <c:dLbl>
              <c:idx val="1"/>
              <c:delete val="1"/>
              <c:extLst>
                <c:ext xmlns:c15="http://schemas.microsoft.com/office/drawing/2012/chart" uri="{CE6537A1-D6FC-4f65-9D91-7224C49458BB}"/>
                <c:ext xmlns:c16="http://schemas.microsoft.com/office/drawing/2014/chart" uri="{C3380CC4-5D6E-409C-BE32-E72D297353CC}">
                  <c16:uniqueId val="{00000005-C697-4BF9-A185-A6D5BE2FA54B}"/>
                </c:ext>
              </c:extLst>
            </c:dLbl>
            <c:dLbl>
              <c:idx val="2"/>
              <c:delete val="1"/>
              <c:extLst>
                <c:ext xmlns:c15="http://schemas.microsoft.com/office/drawing/2012/chart" uri="{CE6537A1-D6FC-4f65-9D91-7224C49458BB}"/>
                <c:ext xmlns:c16="http://schemas.microsoft.com/office/drawing/2014/chart" uri="{C3380CC4-5D6E-409C-BE32-E72D297353CC}">
                  <c16:uniqueId val="{00000006-C697-4BF9-A185-A6D5BE2FA54B}"/>
                </c:ext>
              </c:extLst>
            </c:dLbl>
            <c:dLbl>
              <c:idx val="3"/>
              <c:delete val="1"/>
              <c:extLst>
                <c:ext xmlns:c15="http://schemas.microsoft.com/office/drawing/2012/chart" uri="{CE6537A1-D6FC-4f65-9D91-7224C49458BB}"/>
                <c:ext xmlns:c16="http://schemas.microsoft.com/office/drawing/2014/chart" uri="{C3380CC4-5D6E-409C-BE32-E72D297353CC}">
                  <c16:uniqueId val="{00000007-C697-4BF9-A185-A6D5BE2FA54B}"/>
                </c:ext>
              </c:extLst>
            </c:dLbl>
            <c:dLbl>
              <c:idx val="4"/>
              <c:delete val="1"/>
              <c:extLst>
                <c:ext xmlns:c15="http://schemas.microsoft.com/office/drawing/2012/chart" uri="{CE6537A1-D6FC-4f65-9D91-7224C49458BB}"/>
                <c:ext xmlns:c16="http://schemas.microsoft.com/office/drawing/2014/chart" uri="{C3380CC4-5D6E-409C-BE32-E72D297353CC}">
                  <c16:uniqueId val="{00000008-C697-4BF9-A185-A6D5BE2FA54B}"/>
                </c:ext>
              </c:extLst>
            </c:dLbl>
            <c:dLbl>
              <c:idx val="5"/>
              <c:delete val="1"/>
              <c:extLst>
                <c:ext xmlns:c15="http://schemas.microsoft.com/office/drawing/2012/chart" uri="{CE6537A1-D6FC-4f65-9D91-7224C49458BB}"/>
                <c:ext xmlns:c16="http://schemas.microsoft.com/office/drawing/2014/chart" uri="{C3380CC4-5D6E-409C-BE32-E72D297353CC}">
                  <c16:uniqueId val="{00000009-C697-4BF9-A185-A6D5BE2FA54B}"/>
                </c:ext>
              </c:extLst>
            </c:dLbl>
            <c:dLbl>
              <c:idx val="6"/>
              <c:delete val="1"/>
              <c:extLst>
                <c:ext xmlns:c15="http://schemas.microsoft.com/office/drawing/2012/chart" uri="{CE6537A1-D6FC-4f65-9D91-7224C49458BB}"/>
                <c:ext xmlns:c16="http://schemas.microsoft.com/office/drawing/2014/chart" uri="{C3380CC4-5D6E-409C-BE32-E72D297353CC}">
                  <c16:uniqueId val="{0000000A-C697-4BF9-A185-A6D5BE2FA54B}"/>
                </c:ext>
              </c:extLst>
            </c:dLbl>
            <c:dLbl>
              <c:idx val="7"/>
              <c:delete val="1"/>
              <c:extLst>
                <c:ext xmlns:c15="http://schemas.microsoft.com/office/drawing/2012/chart" uri="{CE6537A1-D6FC-4f65-9D91-7224C49458BB}"/>
                <c:ext xmlns:c16="http://schemas.microsoft.com/office/drawing/2014/chart" uri="{C3380CC4-5D6E-409C-BE32-E72D297353CC}">
                  <c16:uniqueId val="{0000000B-C697-4BF9-A185-A6D5BE2FA54B}"/>
                </c:ext>
              </c:extLst>
            </c:dLbl>
            <c:dLbl>
              <c:idx val="8"/>
              <c:delete val="1"/>
              <c:extLst>
                <c:ext xmlns:c15="http://schemas.microsoft.com/office/drawing/2012/chart" uri="{CE6537A1-D6FC-4f65-9D91-7224C49458BB}"/>
                <c:ext xmlns:c16="http://schemas.microsoft.com/office/drawing/2014/chart" uri="{C3380CC4-5D6E-409C-BE32-E72D297353CC}">
                  <c16:uniqueId val="{0000000C-C697-4BF9-A185-A6D5BE2FA54B}"/>
                </c:ext>
              </c:extLst>
            </c:dLbl>
            <c:dLbl>
              <c:idx val="9"/>
              <c:delete val="1"/>
              <c:extLst>
                <c:ext xmlns:c15="http://schemas.microsoft.com/office/drawing/2012/chart" uri="{CE6537A1-D6FC-4f65-9D91-7224C49458BB}"/>
                <c:ext xmlns:c16="http://schemas.microsoft.com/office/drawing/2014/chart" uri="{C3380CC4-5D6E-409C-BE32-E72D297353CC}">
                  <c16:uniqueId val="{00000004-C697-4BF9-A185-A6D5BE2FA54B}"/>
                </c:ext>
              </c:extLst>
            </c:dLbl>
            <c:dLbl>
              <c:idx val="10"/>
              <c:delete val="1"/>
              <c:extLst>
                <c:ext xmlns:c15="http://schemas.microsoft.com/office/drawing/2012/chart" uri="{CE6537A1-D6FC-4f65-9D91-7224C49458BB}"/>
                <c:ext xmlns:c16="http://schemas.microsoft.com/office/drawing/2014/chart" uri="{C3380CC4-5D6E-409C-BE32-E72D297353CC}">
                  <c16:uniqueId val="{0000000A-F4BE-45DD-8745-7F7509647457}"/>
                </c:ext>
              </c:extLst>
            </c:dLbl>
            <c:dLbl>
              <c:idx val="11"/>
              <c:delete val="1"/>
              <c:extLst>
                <c:ext xmlns:c15="http://schemas.microsoft.com/office/drawing/2012/chart" uri="{CE6537A1-D6FC-4f65-9D91-7224C49458BB}"/>
                <c:ext xmlns:c16="http://schemas.microsoft.com/office/drawing/2014/chart" uri="{C3380CC4-5D6E-409C-BE32-E72D297353CC}">
                  <c16:uniqueId val="{0000000B-F4BE-45DD-8745-7F7509647457}"/>
                </c:ext>
              </c:extLst>
            </c:dLbl>
            <c:dLbl>
              <c:idx val="12"/>
              <c:delete val="1"/>
              <c:extLst>
                <c:ext xmlns:c15="http://schemas.microsoft.com/office/drawing/2012/chart" uri="{CE6537A1-D6FC-4f65-9D91-7224C49458BB}"/>
                <c:ext xmlns:c16="http://schemas.microsoft.com/office/drawing/2014/chart" uri="{C3380CC4-5D6E-409C-BE32-E72D297353CC}">
                  <c16:uniqueId val="{00000009-F4BE-45DD-8745-7F7509647457}"/>
                </c:ext>
              </c:extLst>
            </c:dLbl>
            <c:dLbl>
              <c:idx val="13"/>
              <c:delete val="1"/>
              <c:extLst>
                <c:ext xmlns:c15="http://schemas.microsoft.com/office/drawing/2012/chart" uri="{CE6537A1-D6FC-4f65-9D91-7224C49458BB}"/>
                <c:ext xmlns:c16="http://schemas.microsoft.com/office/drawing/2014/chart" uri="{C3380CC4-5D6E-409C-BE32-E72D297353CC}">
                  <c16:uniqueId val="{00000007-D65D-4B4C-9D23-1B31DC1D4E71}"/>
                </c:ext>
              </c:extLst>
            </c:dLbl>
            <c:dLbl>
              <c:idx val="14"/>
              <c:layout>
                <c:manualLayout>
                  <c:x val="-3.976070525681414E-2"/>
                  <c:y val="-4.1258369438918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5D-4B4C-9D23-1B31DC1D4E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4'!$G$14:$G$28</c:f>
              <c:numCache>
                <c:formatCode>#,##0</c:formatCode>
                <c:ptCount val="15"/>
                <c:pt idx="0">
                  <c:v>1623</c:v>
                </c:pt>
                <c:pt idx="1">
                  <c:v>1481</c:v>
                </c:pt>
                <c:pt idx="2">
                  <c:v>1460</c:v>
                </c:pt>
                <c:pt idx="3">
                  <c:v>1474</c:v>
                </c:pt>
                <c:pt idx="4">
                  <c:v>1339</c:v>
                </c:pt>
                <c:pt idx="5">
                  <c:v>1280</c:v>
                </c:pt>
                <c:pt idx="6">
                  <c:v>979</c:v>
                </c:pt>
                <c:pt idx="7">
                  <c:v>971</c:v>
                </c:pt>
                <c:pt idx="8">
                  <c:v>946</c:v>
                </c:pt>
                <c:pt idx="9">
                  <c:v>928</c:v>
                </c:pt>
                <c:pt idx="10">
                  <c:v>1068</c:v>
                </c:pt>
                <c:pt idx="11">
                  <c:v>933</c:v>
                </c:pt>
                <c:pt idx="12">
                  <c:v>994</c:v>
                </c:pt>
                <c:pt idx="13">
                  <c:v>1010</c:v>
                </c:pt>
                <c:pt idx="14">
                  <c:v>918</c:v>
                </c:pt>
              </c:numCache>
            </c:numRef>
          </c:val>
          <c:smooth val="0"/>
          <c:extLst>
            <c:ext xmlns:c16="http://schemas.microsoft.com/office/drawing/2014/chart" uri="{C3380CC4-5D6E-409C-BE32-E72D297353CC}">
              <c16:uniqueId val="{0000001F-F980-4704-B4A1-F19BF6D537B0}"/>
            </c:ext>
          </c:extLst>
        </c:ser>
        <c:dLbls>
          <c:showLegendKey val="0"/>
          <c:showVal val="0"/>
          <c:showCatName val="0"/>
          <c:showSerName val="0"/>
          <c:showPercent val="0"/>
          <c:showBubbleSize val="0"/>
        </c:dLbls>
        <c:smooth val="0"/>
        <c:axId val="318556480"/>
        <c:axId val="1"/>
      </c:lineChart>
      <c:catAx>
        <c:axId val="318556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rebuchet MS"/>
                <a:ea typeface="Trebuchet MS"/>
                <a:cs typeface="Trebuchet MS"/>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Trebuchet MS"/>
                <a:ea typeface="Trebuchet MS"/>
                <a:cs typeface="Trebuchet MS"/>
              </a:defRPr>
            </a:pPr>
            <a:endParaRPr lang="fr-FR"/>
          </a:p>
        </c:txPr>
        <c:crossAx val="3185564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1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74266955214239E-2"/>
          <c:y val="0.1107837829327282"/>
          <c:w val="0.87500114851251221"/>
          <c:h val="0.62845849802371545"/>
        </c:manualLayout>
      </c:layout>
      <c:lineChart>
        <c:grouping val="standard"/>
        <c:varyColors val="0"/>
        <c:ser>
          <c:idx val="1"/>
          <c:order val="0"/>
          <c:tx>
            <c:strRef>
              <c:f>'Graphe 7'!$A$31</c:f>
              <c:strCache>
                <c:ptCount val="1"/>
                <c:pt idx="0">
                  <c:v> IPAMPA : Indice général des Produits Intrants (Pays de la Loire)</c:v>
                </c:pt>
              </c:strCache>
            </c:strRef>
          </c:tx>
          <c:spPr>
            <a:ln w="25400">
              <a:solidFill>
                <a:srgbClr val="3366FF"/>
              </a:solidFill>
              <a:prstDash val="solid"/>
            </a:ln>
          </c:spPr>
          <c:marker>
            <c:symbol val="none"/>
          </c:marker>
          <c:cat>
            <c:multiLvlStrRef>
              <c:f>'Graphe 7'!$B$29:$BS$30</c:f>
              <c:multiLvlStrCache>
                <c:ptCount val="70"/>
                <c:lvl>
                  <c:pt idx="0">
                    <c:v>.</c:v>
                  </c:pt>
                  <c:pt idx="12">
                    <c:v>.</c:v>
                  </c:pt>
                  <c:pt idx="24">
                    <c:v>.</c:v>
                  </c:pt>
                  <c:pt idx="36">
                    <c:v>.</c:v>
                  </c:pt>
                  <c:pt idx="48">
                    <c:v>.</c:v>
                  </c:pt>
                  <c:pt idx="60">
                    <c:v>.</c:v>
                  </c:pt>
                  <c:pt idx="61">
                    <c:v>.</c:v>
                  </c:pt>
                  <c:pt idx="62">
                    <c:v>.</c:v>
                  </c:pt>
                  <c:pt idx="63">
                    <c:v>.</c:v>
                  </c:pt>
                  <c:pt idx="64">
                    <c:v>.</c:v>
                  </c:pt>
                  <c:pt idx="65">
                    <c:v>.</c:v>
                  </c:pt>
                  <c:pt idx="66">
                    <c:v>.</c:v>
                  </c:pt>
                  <c:pt idx="67">
                    <c:v>.</c:v>
                  </c:pt>
                  <c:pt idx="68">
                    <c:v>.</c:v>
                  </c:pt>
                  <c:pt idx="69">
                    <c:v>.</c:v>
                  </c:pt>
                </c:lvl>
                <c:lvl>
                  <c:pt idx="0">
                    <c:v>2020</c:v>
                  </c:pt>
                  <c:pt idx="12">
                    <c:v>2021</c:v>
                  </c:pt>
                  <c:pt idx="24">
                    <c:v>2022</c:v>
                  </c:pt>
                  <c:pt idx="36">
                    <c:v>2023</c:v>
                  </c:pt>
                  <c:pt idx="48">
                    <c:v>2024</c:v>
                  </c:pt>
                  <c:pt idx="60">
                    <c:v>2025</c:v>
                  </c:pt>
                </c:lvl>
              </c:multiLvlStrCache>
            </c:multiLvlStrRef>
          </c:cat>
          <c:val>
            <c:numRef>
              <c:f>'Graphe 7'!$B$31:$BS$31</c:f>
              <c:numCache>
                <c:formatCode>General</c:formatCode>
                <c:ptCount val="70"/>
                <c:pt idx="0">
                  <c:v>101.2</c:v>
                </c:pt>
                <c:pt idx="1">
                  <c:v>101.1</c:v>
                </c:pt>
                <c:pt idx="2">
                  <c:v>100.1</c:v>
                </c:pt>
                <c:pt idx="3">
                  <c:v>99.7</c:v>
                </c:pt>
                <c:pt idx="4">
                  <c:v>99.4</c:v>
                </c:pt>
                <c:pt idx="5">
                  <c:v>99.5</c:v>
                </c:pt>
                <c:pt idx="6">
                  <c:v>99.4</c:v>
                </c:pt>
                <c:pt idx="7">
                  <c:v>99.5</c:v>
                </c:pt>
                <c:pt idx="8">
                  <c:v>99.2</c:v>
                </c:pt>
                <c:pt idx="9">
                  <c:v>99.7</c:v>
                </c:pt>
                <c:pt idx="10">
                  <c:v>100.2</c:v>
                </c:pt>
                <c:pt idx="11">
                  <c:v>100.7</c:v>
                </c:pt>
                <c:pt idx="12">
                  <c:v>102.2</c:v>
                </c:pt>
                <c:pt idx="13">
                  <c:v>104.2</c:v>
                </c:pt>
                <c:pt idx="14">
                  <c:v>105.4</c:v>
                </c:pt>
                <c:pt idx="15">
                  <c:v>105.9</c:v>
                </c:pt>
                <c:pt idx="16">
                  <c:v>106.5</c:v>
                </c:pt>
                <c:pt idx="17">
                  <c:v>107.7</c:v>
                </c:pt>
                <c:pt idx="18">
                  <c:v>109.2</c:v>
                </c:pt>
                <c:pt idx="19">
                  <c:v>110.1</c:v>
                </c:pt>
                <c:pt idx="20">
                  <c:v>111.9</c:v>
                </c:pt>
                <c:pt idx="21">
                  <c:v>117</c:v>
                </c:pt>
                <c:pt idx="22">
                  <c:v>119.3</c:v>
                </c:pt>
                <c:pt idx="23">
                  <c:v>120.7</c:v>
                </c:pt>
                <c:pt idx="24">
                  <c:v>123.4</c:v>
                </c:pt>
                <c:pt idx="25">
                  <c:v>125.2</c:v>
                </c:pt>
                <c:pt idx="26">
                  <c:v>133.9</c:v>
                </c:pt>
                <c:pt idx="27">
                  <c:v>136</c:v>
                </c:pt>
                <c:pt idx="28">
                  <c:v>137.4</c:v>
                </c:pt>
                <c:pt idx="29">
                  <c:v>139.4</c:v>
                </c:pt>
                <c:pt idx="30">
                  <c:v>139</c:v>
                </c:pt>
                <c:pt idx="31">
                  <c:v>139.80000000000001</c:v>
                </c:pt>
                <c:pt idx="32">
                  <c:v>140.80000000000001</c:v>
                </c:pt>
                <c:pt idx="33">
                  <c:v>143.19999999999999</c:v>
                </c:pt>
                <c:pt idx="34">
                  <c:v>142.30000000000001</c:v>
                </c:pt>
                <c:pt idx="35">
                  <c:v>140.4</c:v>
                </c:pt>
                <c:pt idx="36">
                  <c:v>140.5</c:v>
                </c:pt>
                <c:pt idx="37">
                  <c:v>138.5</c:v>
                </c:pt>
                <c:pt idx="38">
                  <c:v>136.9</c:v>
                </c:pt>
                <c:pt idx="39">
                  <c:v>134.5</c:v>
                </c:pt>
                <c:pt idx="40">
                  <c:v>132.19999999999999</c:v>
                </c:pt>
                <c:pt idx="41">
                  <c:v>130.5</c:v>
                </c:pt>
                <c:pt idx="42">
                  <c:v>129</c:v>
                </c:pt>
                <c:pt idx="43">
                  <c:v>130.1</c:v>
                </c:pt>
                <c:pt idx="44">
                  <c:v>130.19999999999999</c:v>
                </c:pt>
                <c:pt idx="45">
                  <c:v>129.69999999999999</c:v>
                </c:pt>
                <c:pt idx="46">
                  <c:v>128.6</c:v>
                </c:pt>
                <c:pt idx="47">
                  <c:v>127.3</c:v>
                </c:pt>
                <c:pt idx="48">
                  <c:v>126.5</c:v>
                </c:pt>
                <c:pt idx="49">
                  <c:v>127</c:v>
                </c:pt>
                <c:pt idx="50">
                  <c:v>127</c:v>
                </c:pt>
                <c:pt idx="51">
                  <c:v>126.6</c:v>
                </c:pt>
                <c:pt idx="52">
                  <c:v>125.7</c:v>
                </c:pt>
                <c:pt idx="53">
                  <c:v>125.3</c:v>
                </c:pt>
                <c:pt idx="54">
                  <c:v>125.2</c:v>
                </c:pt>
                <c:pt idx="55">
                  <c:v>124.3</c:v>
                </c:pt>
                <c:pt idx="56">
                  <c:v>124.1</c:v>
                </c:pt>
                <c:pt idx="57">
                  <c:v>124.2</c:v>
                </c:pt>
                <c:pt idx="58">
                  <c:v>124.2</c:v>
                </c:pt>
                <c:pt idx="59">
                  <c:v>124.3</c:v>
                </c:pt>
                <c:pt idx="60">
                  <c:v>125.7</c:v>
                </c:pt>
                <c:pt idx="61">
                  <c:v>126</c:v>
                </c:pt>
                <c:pt idx="62">
                  <c:v>125.7</c:v>
                </c:pt>
                <c:pt idx="63">
                  <c:v>125.1</c:v>
                </c:pt>
                <c:pt idx="64">
                  <c:v>124.5</c:v>
                </c:pt>
                <c:pt idx="65">
                  <c:v>125</c:v>
                </c:pt>
                <c:pt idx="66">
                  <c:v>125.4</c:v>
                </c:pt>
                <c:pt idx="67">
                  <c:v>124.7</c:v>
                </c:pt>
                <c:pt idx="68">
                  <c:v>124.3</c:v>
                </c:pt>
                <c:pt idx="69">
                  <c:v>124.2</c:v>
                </c:pt>
              </c:numCache>
            </c:numRef>
          </c:val>
          <c:smooth val="0"/>
          <c:extLst>
            <c:ext xmlns:c16="http://schemas.microsoft.com/office/drawing/2014/chart" uri="{C3380CC4-5D6E-409C-BE32-E72D297353CC}">
              <c16:uniqueId val="{00000000-2C85-4E49-AFDF-60E5A82E6EDB}"/>
            </c:ext>
          </c:extLst>
        </c:ser>
        <c:ser>
          <c:idx val="0"/>
          <c:order val="1"/>
          <c:tx>
            <c:strRef>
              <c:f>'Graphe 7'!$A$32</c:f>
              <c:strCache>
                <c:ptCount val="1"/>
                <c:pt idx="0">
                  <c:v> IPPAP France - Prix des vins IGP</c:v>
                </c:pt>
              </c:strCache>
            </c:strRef>
          </c:tx>
          <c:spPr>
            <a:ln w="25400">
              <a:solidFill>
                <a:srgbClr val="FF9933"/>
              </a:solidFill>
            </a:ln>
          </c:spPr>
          <c:marker>
            <c:symbol val="none"/>
          </c:marker>
          <c:cat>
            <c:multiLvlStrRef>
              <c:f>'Graphe 7'!$B$29:$BS$30</c:f>
              <c:multiLvlStrCache>
                <c:ptCount val="70"/>
                <c:lvl>
                  <c:pt idx="0">
                    <c:v>.</c:v>
                  </c:pt>
                  <c:pt idx="12">
                    <c:v>.</c:v>
                  </c:pt>
                  <c:pt idx="24">
                    <c:v>.</c:v>
                  </c:pt>
                  <c:pt idx="36">
                    <c:v>.</c:v>
                  </c:pt>
                  <c:pt idx="48">
                    <c:v>.</c:v>
                  </c:pt>
                  <c:pt idx="60">
                    <c:v>.</c:v>
                  </c:pt>
                  <c:pt idx="61">
                    <c:v>.</c:v>
                  </c:pt>
                  <c:pt idx="62">
                    <c:v>.</c:v>
                  </c:pt>
                  <c:pt idx="63">
                    <c:v>.</c:v>
                  </c:pt>
                  <c:pt idx="64">
                    <c:v>.</c:v>
                  </c:pt>
                  <c:pt idx="65">
                    <c:v>.</c:v>
                  </c:pt>
                  <c:pt idx="66">
                    <c:v>.</c:v>
                  </c:pt>
                  <c:pt idx="67">
                    <c:v>.</c:v>
                  </c:pt>
                  <c:pt idx="68">
                    <c:v>.</c:v>
                  </c:pt>
                  <c:pt idx="69">
                    <c:v>.</c:v>
                  </c:pt>
                </c:lvl>
                <c:lvl>
                  <c:pt idx="0">
                    <c:v>2020</c:v>
                  </c:pt>
                  <c:pt idx="12">
                    <c:v>2021</c:v>
                  </c:pt>
                  <c:pt idx="24">
                    <c:v>2022</c:v>
                  </c:pt>
                  <c:pt idx="36">
                    <c:v>2023</c:v>
                  </c:pt>
                  <c:pt idx="48">
                    <c:v>2024</c:v>
                  </c:pt>
                  <c:pt idx="60">
                    <c:v>2025</c:v>
                  </c:pt>
                </c:lvl>
              </c:multiLvlStrCache>
            </c:multiLvlStrRef>
          </c:cat>
          <c:val>
            <c:numRef>
              <c:f>'Graphe 7'!$B$32:$BS$32</c:f>
              <c:numCache>
                <c:formatCode>General</c:formatCode>
                <c:ptCount val="70"/>
                <c:pt idx="0">
                  <c:v>98.8</c:v>
                </c:pt>
                <c:pt idx="1">
                  <c:v>99.5</c:v>
                </c:pt>
                <c:pt idx="2">
                  <c:v>103.8</c:v>
                </c:pt>
                <c:pt idx="3">
                  <c:v>101.5</c:v>
                </c:pt>
                <c:pt idx="4">
                  <c:v>100.2</c:v>
                </c:pt>
                <c:pt idx="5">
                  <c:v>99.2</c:v>
                </c:pt>
                <c:pt idx="6">
                  <c:v>106.2</c:v>
                </c:pt>
                <c:pt idx="7">
                  <c:v>101</c:v>
                </c:pt>
                <c:pt idx="8">
                  <c:v>98.9</c:v>
                </c:pt>
                <c:pt idx="9">
                  <c:v>96.2</c:v>
                </c:pt>
                <c:pt idx="10">
                  <c:v>97.9</c:v>
                </c:pt>
                <c:pt idx="11">
                  <c:v>96.8</c:v>
                </c:pt>
                <c:pt idx="12">
                  <c:v>99.6</c:v>
                </c:pt>
                <c:pt idx="13">
                  <c:v>101.6</c:v>
                </c:pt>
                <c:pt idx="14">
                  <c:v>98.2</c:v>
                </c:pt>
                <c:pt idx="15">
                  <c:v>95.9</c:v>
                </c:pt>
                <c:pt idx="16">
                  <c:v>101.2</c:v>
                </c:pt>
                <c:pt idx="17">
                  <c:v>103.7</c:v>
                </c:pt>
                <c:pt idx="18">
                  <c:v>104.9</c:v>
                </c:pt>
                <c:pt idx="19">
                  <c:v>99.6</c:v>
                </c:pt>
                <c:pt idx="20">
                  <c:v>102.2</c:v>
                </c:pt>
                <c:pt idx="21">
                  <c:v>108.6</c:v>
                </c:pt>
                <c:pt idx="22">
                  <c:v>110.6</c:v>
                </c:pt>
                <c:pt idx="23">
                  <c:v>110.6</c:v>
                </c:pt>
                <c:pt idx="24">
                  <c:v>112.9</c:v>
                </c:pt>
                <c:pt idx="25">
                  <c:v>117.8</c:v>
                </c:pt>
                <c:pt idx="26">
                  <c:v>116.5</c:v>
                </c:pt>
                <c:pt idx="27">
                  <c:v>113.7</c:v>
                </c:pt>
                <c:pt idx="28">
                  <c:v>118.4</c:v>
                </c:pt>
                <c:pt idx="29">
                  <c:v>120.3</c:v>
                </c:pt>
                <c:pt idx="30">
                  <c:v>119.5</c:v>
                </c:pt>
                <c:pt idx="31">
                  <c:v>114.1</c:v>
                </c:pt>
                <c:pt idx="32">
                  <c:v>109.5</c:v>
                </c:pt>
                <c:pt idx="33">
                  <c:v>107.7</c:v>
                </c:pt>
                <c:pt idx="34">
                  <c:v>107.2</c:v>
                </c:pt>
                <c:pt idx="35">
                  <c:v>104.2</c:v>
                </c:pt>
                <c:pt idx="36">
                  <c:v>104.9</c:v>
                </c:pt>
                <c:pt idx="37">
                  <c:v>106.7</c:v>
                </c:pt>
                <c:pt idx="38">
                  <c:v>102.9</c:v>
                </c:pt>
                <c:pt idx="39">
                  <c:v>103.3</c:v>
                </c:pt>
                <c:pt idx="40">
                  <c:v>100.5</c:v>
                </c:pt>
                <c:pt idx="41">
                  <c:v>103.2</c:v>
                </c:pt>
                <c:pt idx="42">
                  <c:v>110</c:v>
                </c:pt>
                <c:pt idx="43">
                  <c:v>105.4</c:v>
                </c:pt>
                <c:pt idx="44">
                  <c:v>105.3</c:v>
                </c:pt>
                <c:pt idx="45">
                  <c:v>102</c:v>
                </c:pt>
                <c:pt idx="46">
                  <c:v>103.9</c:v>
                </c:pt>
                <c:pt idx="47">
                  <c:v>101.9</c:v>
                </c:pt>
                <c:pt idx="48">
                  <c:v>100.1</c:v>
                </c:pt>
                <c:pt idx="49">
                  <c:v>98</c:v>
                </c:pt>
                <c:pt idx="50">
                  <c:v>112.6</c:v>
                </c:pt>
                <c:pt idx="51">
                  <c:v>101.1</c:v>
                </c:pt>
                <c:pt idx="52">
                  <c:v>102</c:v>
                </c:pt>
                <c:pt idx="53">
                  <c:v>105</c:v>
                </c:pt>
                <c:pt idx="54">
                  <c:v>98.8</c:v>
                </c:pt>
                <c:pt idx="55">
                  <c:v>101.2</c:v>
                </c:pt>
                <c:pt idx="56">
                  <c:v>91.2</c:v>
                </c:pt>
                <c:pt idx="57">
                  <c:v>96.9</c:v>
                </c:pt>
                <c:pt idx="58">
                  <c:v>103.4</c:v>
                </c:pt>
                <c:pt idx="59">
                  <c:v>104.5</c:v>
                </c:pt>
                <c:pt idx="60">
                  <c:v>100.9</c:v>
                </c:pt>
                <c:pt idx="61">
                  <c:v>100.8</c:v>
                </c:pt>
                <c:pt idx="62">
                  <c:v>99.4</c:v>
                </c:pt>
                <c:pt idx="63">
                  <c:v>99</c:v>
                </c:pt>
                <c:pt idx="64">
                  <c:v>103.3</c:v>
                </c:pt>
                <c:pt idx="65">
                  <c:v>102.8</c:v>
                </c:pt>
                <c:pt idx="66">
                  <c:v>103.8</c:v>
                </c:pt>
                <c:pt idx="67">
                  <c:v>100.2</c:v>
                </c:pt>
                <c:pt idx="68">
                  <c:v>95.7</c:v>
                </c:pt>
                <c:pt idx="69">
                  <c:v>98.6</c:v>
                </c:pt>
              </c:numCache>
            </c:numRef>
          </c:val>
          <c:smooth val="0"/>
          <c:extLst>
            <c:ext xmlns:c16="http://schemas.microsoft.com/office/drawing/2014/chart" uri="{C3380CC4-5D6E-409C-BE32-E72D297353CC}">
              <c16:uniqueId val="{00000001-30AB-4982-BD9C-C7F3137C58D0}"/>
            </c:ext>
          </c:extLst>
        </c:ser>
        <c:ser>
          <c:idx val="2"/>
          <c:order val="2"/>
          <c:tx>
            <c:strRef>
              <c:f>'Graphe 7'!$A$33</c:f>
              <c:strCache>
                <c:ptCount val="1"/>
                <c:pt idx="0">
                  <c:v> IPPAP France - Prix des vins AOP (hors vins pour Champagne)</c:v>
                </c:pt>
              </c:strCache>
            </c:strRef>
          </c:tx>
          <c:spPr>
            <a:ln w="25400">
              <a:solidFill>
                <a:schemeClr val="accent6"/>
              </a:solidFill>
            </a:ln>
          </c:spPr>
          <c:marker>
            <c:symbol val="none"/>
          </c:marker>
          <c:cat>
            <c:multiLvlStrRef>
              <c:f>'Graphe 7'!$B$29:$BS$30</c:f>
              <c:multiLvlStrCache>
                <c:ptCount val="70"/>
                <c:lvl>
                  <c:pt idx="0">
                    <c:v>.</c:v>
                  </c:pt>
                  <c:pt idx="12">
                    <c:v>.</c:v>
                  </c:pt>
                  <c:pt idx="24">
                    <c:v>.</c:v>
                  </c:pt>
                  <c:pt idx="36">
                    <c:v>.</c:v>
                  </c:pt>
                  <c:pt idx="48">
                    <c:v>.</c:v>
                  </c:pt>
                  <c:pt idx="60">
                    <c:v>.</c:v>
                  </c:pt>
                  <c:pt idx="61">
                    <c:v>.</c:v>
                  </c:pt>
                  <c:pt idx="62">
                    <c:v>.</c:v>
                  </c:pt>
                  <c:pt idx="63">
                    <c:v>.</c:v>
                  </c:pt>
                  <c:pt idx="64">
                    <c:v>.</c:v>
                  </c:pt>
                  <c:pt idx="65">
                    <c:v>.</c:v>
                  </c:pt>
                  <c:pt idx="66">
                    <c:v>.</c:v>
                  </c:pt>
                  <c:pt idx="67">
                    <c:v>.</c:v>
                  </c:pt>
                  <c:pt idx="68">
                    <c:v>.</c:v>
                  </c:pt>
                  <c:pt idx="69">
                    <c:v>.</c:v>
                  </c:pt>
                </c:lvl>
                <c:lvl>
                  <c:pt idx="0">
                    <c:v>2020</c:v>
                  </c:pt>
                  <c:pt idx="12">
                    <c:v>2021</c:v>
                  </c:pt>
                  <c:pt idx="24">
                    <c:v>2022</c:v>
                  </c:pt>
                  <c:pt idx="36">
                    <c:v>2023</c:v>
                  </c:pt>
                  <c:pt idx="48">
                    <c:v>2024</c:v>
                  </c:pt>
                  <c:pt idx="60">
                    <c:v>2025</c:v>
                  </c:pt>
                </c:lvl>
              </c:multiLvlStrCache>
            </c:multiLvlStrRef>
          </c:cat>
          <c:val>
            <c:numRef>
              <c:f>'Graphe 7'!$B$33:$BS$33</c:f>
              <c:numCache>
                <c:formatCode>General</c:formatCode>
                <c:ptCount val="70"/>
                <c:pt idx="0">
                  <c:v>107.7</c:v>
                </c:pt>
                <c:pt idx="1">
                  <c:v>104.5</c:v>
                </c:pt>
                <c:pt idx="2">
                  <c:v>108.5</c:v>
                </c:pt>
                <c:pt idx="3">
                  <c:v>100.4</c:v>
                </c:pt>
                <c:pt idx="4">
                  <c:v>100.6</c:v>
                </c:pt>
                <c:pt idx="5">
                  <c:v>99.5</c:v>
                </c:pt>
                <c:pt idx="6">
                  <c:v>97.7</c:v>
                </c:pt>
                <c:pt idx="7">
                  <c:v>98</c:v>
                </c:pt>
                <c:pt idx="8">
                  <c:v>93.8</c:v>
                </c:pt>
                <c:pt idx="9">
                  <c:v>96.4</c:v>
                </c:pt>
                <c:pt idx="10">
                  <c:v>96.6</c:v>
                </c:pt>
                <c:pt idx="11">
                  <c:v>96.5</c:v>
                </c:pt>
                <c:pt idx="12">
                  <c:v>98.6</c:v>
                </c:pt>
                <c:pt idx="13">
                  <c:v>100.4</c:v>
                </c:pt>
                <c:pt idx="14">
                  <c:v>97.7</c:v>
                </c:pt>
                <c:pt idx="15">
                  <c:v>98.1</c:v>
                </c:pt>
                <c:pt idx="16">
                  <c:v>107.3</c:v>
                </c:pt>
                <c:pt idx="17">
                  <c:v>110.6</c:v>
                </c:pt>
                <c:pt idx="18">
                  <c:v>110.6</c:v>
                </c:pt>
                <c:pt idx="19">
                  <c:v>108.3</c:v>
                </c:pt>
                <c:pt idx="20">
                  <c:v>113.9</c:v>
                </c:pt>
                <c:pt idx="21">
                  <c:v>122.6</c:v>
                </c:pt>
                <c:pt idx="22">
                  <c:v>126.5</c:v>
                </c:pt>
                <c:pt idx="23">
                  <c:v>129.80000000000001</c:v>
                </c:pt>
                <c:pt idx="24">
                  <c:v>131.1</c:v>
                </c:pt>
                <c:pt idx="25">
                  <c:v>131.1</c:v>
                </c:pt>
                <c:pt idx="26">
                  <c:v>130.5</c:v>
                </c:pt>
                <c:pt idx="27">
                  <c:v>131.19999999999999</c:v>
                </c:pt>
                <c:pt idx="28">
                  <c:v>133.9</c:v>
                </c:pt>
                <c:pt idx="29">
                  <c:v>126.4</c:v>
                </c:pt>
                <c:pt idx="30">
                  <c:v>125.6</c:v>
                </c:pt>
                <c:pt idx="31">
                  <c:v>123.9</c:v>
                </c:pt>
                <c:pt idx="32">
                  <c:v>117.7</c:v>
                </c:pt>
                <c:pt idx="33">
                  <c:v>112.3</c:v>
                </c:pt>
                <c:pt idx="34">
                  <c:v>120.4</c:v>
                </c:pt>
                <c:pt idx="35">
                  <c:v>115.3</c:v>
                </c:pt>
                <c:pt idx="36">
                  <c:v>114.7</c:v>
                </c:pt>
                <c:pt idx="37">
                  <c:v>113.2</c:v>
                </c:pt>
                <c:pt idx="38">
                  <c:v>112.1</c:v>
                </c:pt>
                <c:pt idx="39">
                  <c:v>110.5</c:v>
                </c:pt>
                <c:pt idx="40">
                  <c:v>111.8</c:v>
                </c:pt>
                <c:pt idx="41">
                  <c:v>111.8</c:v>
                </c:pt>
                <c:pt idx="42">
                  <c:v>107.8</c:v>
                </c:pt>
                <c:pt idx="43">
                  <c:v>101.6</c:v>
                </c:pt>
                <c:pt idx="44">
                  <c:v>102.7</c:v>
                </c:pt>
                <c:pt idx="45">
                  <c:v>100.9</c:v>
                </c:pt>
                <c:pt idx="46">
                  <c:v>97.4</c:v>
                </c:pt>
                <c:pt idx="47">
                  <c:v>100.9</c:v>
                </c:pt>
                <c:pt idx="48">
                  <c:v>101.1</c:v>
                </c:pt>
                <c:pt idx="49">
                  <c:v>97.3</c:v>
                </c:pt>
                <c:pt idx="50">
                  <c:v>95.5</c:v>
                </c:pt>
                <c:pt idx="51">
                  <c:v>93.2</c:v>
                </c:pt>
                <c:pt idx="52">
                  <c:v>92.7</c:v>
                </c:pt>
                <c:pt idx="53">
                  <c:v>90.8</c:v>
                </c:pt>
                <c:pt idx="54">
                  <c:v>86</c:v>
                </c:pt>
                <c:pt idx="55">
                  <c:v>90.5</c:v>
                </c:pt>
                <c:pt idx="56">
                  <c:v>92.6</c:v>
                </c:pt>
                <c:pt idx="57">
                  <c:v>98.9</c:v>
                </c:pt>
                <c:pt idx="58">
                  <c:v>101.3</c:v>
                </c:pt>
                <c:pt idx="59">
                  <c:v>100.2</c:v>
                </c:pt>
                <c:pt idx="60">
                  <c:v>98.5</c:v>
                </c:pt>
                <c:pt idx="61">
                  <c:v>99.4</c:v>
                </c:pt>
                <c:pt idx="62">
                  <c:v>97.7</c:v>
                </c:pt>
                <c:pt idx="63">
                  <c:v>96.6</c:v>
                </c:pt>
                <c:pt idx="64">
                  <c:v>92.7</c:v>
                </c:pt>
                <c:pt idx="65">
                  <c:v>93.2</c:v>
                </c:pt>
                <c:pt idx="66">
                  <c:v>90.1</c:v>
                </c:pt>
                <c:pt idx="67">
                  <c:v>90</c:v>
                </c:pt>
                <c:pt idx="68">
                  <c:v>88.1</c:v>
                </c:pt>
                <c:pt idx="69">
                  <c:v>89.2</c:v>
                </c:pt>
              </c:numCache>
            </c:numRef>
          </c:val>
          <c:smooth val="0"/>
          <c:extLst>
            <c:ext xmlns:c16="http://schemas.microsoft.com/office/drawing/2014/chart" uri="{C3380CC4-5D6E-409C-BE32-E72D297353CC}">
              <c16:uniqueId val="{00000002-30AB-4982-BD9C-C7F3137C58D0}"/>
            </c:ext>
          </c:extLst>
        </c:ser>
        <c:dLbls>
          <c:showLegendKey val="0"/>
          <c:showVal val="0"/>
          <c:showCatName val="0"/>
          <c:showSerName val="0"/>
          <c:showPercent val="0"/>
          <c:showBubbleSize val="0"/>
        </c:dLbls>
        <c:smooth val="0"/>
        <c:axId val="372377288"/>
        <c:axId val="1"/>
      </c:lineChart>
      <c:catAx>
        <c:axId val="37237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endParaRPr lang="fr-FR"/>
          </a:p>
        </c:txPr>
        <c:crossAx val="1"/>
        <c:crosses val="autoZero"/>
        <c:auto val="1"/>
        <c:lblAlgn val="ctr"/>
        <c:lblOffset val="100"/>
        <c:tickLblSkip val="12"/>
        <c:tickMarkSkip val="1"/>
        <c:noMultiLvlLbl val="0"/>
      </c:catAx>
      <c:valAx>
        <c:axId val="1"/>
        <c:scaling>
          <c:orientation val="minMax"/>
          <c:min val="55"/>
        </c:scaling>
        <c:delete val="0"/>
        <c:axPos val="l"/>
        <c:majorGridlines>
          <c:spPr>
            <a:ln w="3175">
              <a:solidFill>
                <a:srgbClr val="000000"/>
              </a:solidFill>
              <a:prstDash val="sysDash"/>
            </a:ln>
          </c:spPr>
        </c:majorGridlines>
        <c:title>
          <c:tx>
            <c:rich>
              <a:bodyPr rot="0" vert="horz"/>
              <a:lstStyle/>
              <a:p>
                <a:pPr>
                  <a:defRPr sz="1100" b="1"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r>
                  <a:rPr lang="fr-FR" sz="1000">
                    <a:latin typeface="Marianne" panose="02000000000000000000" pitchFamily="50" charset="0"/>
                    <a:ea typeface="Open Sans" panose="020B0606030504020204" pitchFamily="34" charset="0"/>
                    <a:cs typeface="Open Sans" panose="020B0606030504020204" pitchFamily="34" charset="0"/>
                  </a:rPr>
                  <a:t>Indices base 100 en 2020</a:t>
                </a:r>
              </a:p>
            </c:rich>
          </c:tx>
          <c:layout>
            <c:manualLayout>
              <c:xMode val="edge"/>
              <c:yMode val="edge"/>
              <c:x val="0.10445334960666916"/>
              <c:y val="0.130677907520685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endParaRPr lang="fr-FR"/>
          </a:p>
        </c:txPr>
        <c:crossAx val="372377288"/>
        <c:crosses val="autoZero"/>
        <c:crossBetween val="between"/>
      </c:valAx>
      <c:spPr>
        <a:noFill/>
        <a:ln w="12700">
          <a:solidFill>
            <a:srgbClr val="808080"/>
          </a:solidFill>
          <a:prstDash val="solid"/>
        </a:ln>
      </c:spPr>
    </c:plotArea>
    <c:legend>
      <c:legendPos val="r"/>
      <c:layout>
        <c:manualLayout>
          <c:xMode val="edge"/>
          <c:yMode val="edge"/>
          <c:x val="0.11398202313720845"/>
          <c:y val="0.55168702196823205"/>
          <c:w val="0.63730014009814195"/>
          <c:h val="0.16766407147745027"/>
        </c:manualLayout>
      </c:layout>
      <c:overlay val="0"/>
      <c:spPr>
        <a:solidFill>
          <a:srgbClr val="FFFFFF"/>
        </a:solidFill>
        <a:ln w="25400">
          <a:noFill/>
        </a:ln>
      </c:spPr>
      <c:txPr>
        <a:bodyPr/>
        <a:lstStyle/>
        <a:p>
          <a:pPr>
            <a:defRPr sz="850" b="1"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endParaRPr lang="fr-FR"/>
        </a:p>
      </c:txPr>
    </c:legend>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28575</xdr:rowOff>
    </xdr:from>
    <xdr:to>
      <xdr:col>9</xdr:col>
      <xdr:colOff>838200</xdr:colOff>
      <xdr:row>7</xdr:row>
      <xdr:rowOff>142876</xdr:rowOff>
    </xdr:to>
    <xdr:sp macro="" textlink="">
      <xdr:nvSpPr>
        <xdr:cNvPr id="4" name="ZoneTexte 3">
          <a:extLst>
            <a:ext uri="{FF2B5EF4-FFF2-40B4-BE49-F238E27FC236}">
              <a16:creationId xmlns:a16="http://schemas.microsoft.com/office/drawing/2014/main" id="{50CDCE5A-3DF0-4E93-B8CA-B953E6942592}"/>
            </a:ext>
          </a:extLst>
        </xdr:cNvPr>
        <xdr:cNvSpPr txBox="1"/>
      </xdr:nvSpPr>
      <xdr:spPr>
        <a:xfrm>
          <a:off x="333375" y="790575"/>
          <a:ext cx="10639425" cy="8763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Trebuchet MS" panose="020B0603020202020204" pitchFamily="34" charset="0"/>
            </a:rPr>
            <a:t>La</a:t>
          </a:r>
          <a:r>
            <a:rPr lang="fr-FR" sz="1000" baseline="0">
              <a:latin typeface="Trebuchet MS" panose="020B0603020202020204" pitchFamily="34" charset="0"/>
            </a:rPr>
            <a:t> carte 1 affiche, pour les différentes régions de la France métroplitaine, les surfaces viticoles en place fin 2024 et les évolutions observées entre 2020 et 2024. Deux régions détiennent plus de 230 000 ha de vignes chacune (Occitanie et Nouvelle-Aquitaine). Des vignobles de taille très limitée se mettent en place en Ile-de-France, Normandie et Bretagne. A l'exception des régions Provence-Alpes-Côte d'Azur, Bourgogne-France-Comté, Corse et Hauts-de-France, les principales régions viticoles, dont les Pays de la Loire, connaissent une érosion plus ou moins prononcée de leurs vignobles.</a:t>
          </a:r>
          <a:r>
            <a:rPr lang="fr-FR" sz="1100" baseline="0">
              <a:solidFill>
                <a:schemeClr val="dk1"/>
              </a:solidFill>
              <a:effectLst/>
              <a:latin typeface="+mn-lt"/>
              <a:ea typeface="+mn-ea"/>
              <a:cs typeface="+mn-cs"/>
            </a:rPr>
            <a:t> Le vignoble métropolitain dans son ensemble régresse de 3 % entre 2020 et 2024 (- 24 000 ha) alors que les surfaces viticoles des Pays de la Loire (près de 31 000 ha en 2024) s'érodent de 4,7 % pendant la même période. </a:t>
          </a:r>
          <a:r>
            <a:rPr lang="fr-FR" sz="1000" baseline="0">
              <a:solidFill>
                <a:schemeClr val="dk1"/>
              </a:solidFill>
              <a:effectLst/>
              <a:latin typeface="Trebuchet MS" panose="020B0603020202020204" pitchFamily="34" charset="0"/>
              <a:ea typeface="+mn-ea"/>
              <a:cs typeface="+mn-cs"/>
            </a:rPr>
            <a:t>La source de données utilisée est la SAA (Agreste - statistique agricole annuelle).</a:t>
          </a:r>
          <a:endParaRPr lang="fr-FR" sz="1000" baseline="0">
            <a:latin typeface="Trebuchet MS" panose="020B0603020202020204" pitchFamily="34" charset="0"/>
          </a:endParaRPr>
        </a:p>
      </xdr:txBody>
    </xdr:sp>
    <xdr:clientData/>
  </xdr:twoCellAnchor>
  <xdr:twoCellAnchor editAs="oneCell">
    <xdr:from>
      <xdr:col>6</xdr:col>
      <xdr:colOff>549740</xdr:colOff>
      <xdr:row>8</xdr:row>
      <xdr:rowOff>28575</xdr:rowOff>
    </xdr:from>
    <xdr:to>
      <xdr:col>13</xdr:col>
      <xdr:colOff>100655</xdr:colOff>
      <xdr:row>32</xdr:row>
      <xdr:rowOff>76200</xdr:rowOff>
    </xdr:to>
    <xdr:pic>
      <xdr:nvPicPr>
        <xdr:cNvPr id="5" name="Image 4">
          <a:extLst>
            <a:ext uri="{FF2B5EF4-FFF2-40B4-BE49-F238E27FC236}">
              <a16:creationId xmlns:a16="http://schemas.microsoft.com/office/drawing/2014/main" id="{174B2686-40E4-4E3A-8BDC-2033FD3CA8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4540" y="1743075"/>
          <a:ext cx="5465940" cy="455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xdr:row>
      <xdr:rowOff>0</xdr:rowOff>
    </xdr:from>
    <xdr:to>
      <xdr:col>15</xdr:col>
      <xdr:colOff>1314450</xdr:colOff>
      <xdr:row>6</xdr:row>
      <xdr:rowOff>0</xdr:rowOff>
    </xdr:to>
    <xdr:graphicFrame macro="">
      <xdr:nvGraphicFramePr>
        <xdr:cNvPr id="2057" name="Graphique 9">
          <a:extLst>
            <a:ext uri="{FF2B5EF4-FFF2-40B4-BE49-F238E27FC236}">
              <a16:creationId xmlns:a16="http://schemas.microsoft.com/office/drawing/2014/main" id="{00000000-0008-0000-0200-00000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2247900</xdr:colOff>
      <xdr:row>6</xdr:row>
      <xdr:rowOff>0</xdr:rowOff>
    </xdr:from>
    <xdr:to>
      <xdr:col>7</xdr:col>
      <xdr:colOff>714375</xdr:colOff>
      <xdr:row>6</xdr:row>
      <xdr:rowOff>0</xdr:rowOff>
    </xdr:to>
    <xdr:graphicFrame macro="">
      <xdr:nvGraphicFramePr>
        <xdr:cNvPr id="2060" name="Graphique 12">
          <a:extLst>
            <a:ext uri="{FF2B5EF4-FFF2-40B4-BE49-F238E27FC236}">
              <a16:creationId xmlns:a16="http://schemas.microsoft.com/office/drawing/2014/main" id="{00000000-0008-0000-02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923925</xdr:colOff>
      <xdr:row>6</xdr:row>
      <xdr:rowOff>0</xdr:rowOff>
    </xdr:from>
    <xdr:to>
      <xdr:col>6</xdr:col>
      <xdr:colOff>857250</xdr:colOff>
      <xdr:row>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3419475" y="0"/>
          <a:ext cx="5848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36576" bIns="0" anchor="t" upright="1"/>
        <a:lstStyle/>
        <a:p>
          <a:pPr algn="ctr" rtl="0">
            <a:defRPr sz="1000"/>
          </a:pPr>
          <a:endParaRPr lang="fr-FR" sz="1600" b="1" i="0" u="none" strike="noStrike" baseline="0">
            <a:solidFill>
              <a:srgbClr val="0000FF"/>
            </a:solidFill>
            <a:latin typeface="Arial Narrow"/>
          </a:endParaRPr>
        </a:p>
      </xdr:txBody>
    </xdr:sp>
    <xdr:clientData/>
  </xdr:twoCellAnchor>
  <xdr:twoCellAnchor>
    <xdr:from>
      <xdr:col>1</xdr:col>
      <xdr:colOff>0</xdr:colOff>
      <xdr:row>1</xdr:row>
      <xdr:rowOff>0</xdr:rowOff>
    </xdr:from>
    <xdr:to>
      <xdr:col>8</xdr:col>
      <xdr:colOff>660160</xdr:colOff>
      <xdr:row>5</xdr:row>
      <xdr:rowOff>73600</xdr:rowOff>
    </xdr:to>
    <xdr:sp macro="" textlink="">
      <xdr:nvSpPr>
        <xdr:cNvPr id="11" name="ZoneTexte 10">
          <a:extLst>
            <a:ext uri="{FF2B5EF4-FFF2-40B4-BE49-F238E27FC236}">
              <a16:creationId xmlns:a16="http://schemas.microsoft.com/office/drawing/2014/main" id="{2D3A4CBF-0B65-4CB2-A31D-EF9161E5C86A}"/>
            </a:ext>
          </a:extLst>
        </xdr:cNvPr>
        <xdr:cNvSpPr txBox="1"/>
      </xdr:nvSpPr>
      <xdr:spPr>
        <a:xfrm>
          <a:off x="211667" y="190500"/>
          <a:ext cx="8766993" cy="835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Marianne" panose="02000000000000000000" pitchFamily="50" charset="0"/>
            </a:rPr>
            <a:t>Le graphe</a:t>
          </a:r>
          <a:r>
            <a:rPr lang="fr-FR" sz="1000" baseline="0">
              <a:latin typeface="Marianne" panose="02000000000000000000" pitchFamily="50" charset="0"/>
            </a:rPr>
            <a:t> 1 présente pour l'année 2024 le volume de production de vins par territoire ainsi que la valeur économique associée. Si le classement régional diffère selon l'indicateur étudié (volume, valeur), la région Pays de la Loire représente en 2024 (petite année de production) 3,6 % des volumes métropilitains produits et 2% de la valeur économique. Les sources de données utilisées sont la SAA (Agreste - statistique agricole annuelle) et les comptes régionaux de l'agriculture (Agreste).</a:t>
          </a:r>
        </a:p>
        <a:p>
          <a:endParaRPr lang="fr-FR" sz="900" baseline="0">
            <a:latin typeface="Marianne" panose="02000000000000000000" pitchFamily="50" charset="0"/>
          </a:endParaRPr>
        </a:p>
      </xdr:txBody>
    </xdr:sp>
    <xdr:clientData/>
  </xdr:twoCellAnchor>
  <xdr:twoCellAnchor editAs="oneCell">
    <xdr:from>
      <xdr:col>7</xdr:col>
      <xdr:colOff>1058333</xdr:colOff>
      <xdr:row>6</xdr:row>
      <xdr:rowOff>105833</xdr:rowOff>
    </xdr:from>
    <xdr:to>
      <xdr:col>14</xdr:col>
      <xdr:colOff>254000</xdr:colOff>
      <xdr:row>27</xdr:row>
      <xdr:rowOff>159170</xdr:rowOff>
    </xdr:to>
    <xdr:pic>
      <xdr:nvPicPr>
        <xdr:cNvPr id="9" name="Image 8">
          <a:extLst>
            <a:ext uri="{FF2B5EF4-FFF2-40B4-BE49-F238E27FC236}">
              <a16:creationId xmlns:a16="http://schemas.microsoft.com/office/drawing/2014/main" id="{5F019024-3AE7-4332-84C4-A3CC7C8B7C3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33833" y="1248833"/>
          <a:ext cx="6932084" cy="50592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264583</xdr:colOff>
      <xdr:row>23</xdr:row>
      <xdr:rowOff>31749</xdr:rowOff>
    </xdr:from>
    <xdr:to>
      <xdr:col>23</xdr:col>
      <xdr:colOff>437909</xdr:colOff>
      <xdr:row>32</xdr:row>
      <xdr:rowOff>116416</xdr:rowOff>
    </xdr:to>
    <xdr:sp macro="" textlink="">
      <xdr:nvSpPr>
        <xdr:cNvPr id="5" name="ZoneTexte 4">
          <a:extLst>
            <a:ext uri="{FF2B5EF4-FFF2-40B4-BE49-F238E27FC236}">
              <a16:creationId xmlns:a16="http://schemas.microsoft.com/office/drawing/2014/main" id="{A016FFF2-8811-436E-A949-A1A921046AD2}"/>
            </a:ext>
          </a:extLst>
        </xdr:cNvPr>
        <xdr:cNvSpPr txBox="1"/>
      </xdr:nvSpPr>
      <xdr:spPr>
        <a:xfrm>
          <a:off x="7799916" y="5736166"/>
          <a:ext cx="8766993" cy="198966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Trebuchet MS" panose="020B0603020202020204" pitchFamily="34" charset="0"/>
            </a:rPr>
            <a:t>Le graphe</a:t>
          </a:r>
          <a:r>
            <a:rPr lang="fr-FR" sz="1200" baseline="0">
              <a:latin typeface="Trebuchet MS" panose="020B0603020202020204" pitchFamily="34" charset="0"/>
            </a:rPr>
            <a:t> 2 présente, pour la période 1989-2024 (base 100 en 1989), l'évolution - tendanciellement orientée à la baisse - des volumes de production de vins et des surfaces viticoles dans la région Pays de la Loire. La source de données utilisée est la SAA (Agreste - statistique agricole annuelle). </a:t>
          </a:r>
        </a:p>
        <a:p>
          <a:endParaRPr lang="fr-FR" sz="1200" baseline="0">
            <a:latin typeface="Trebuchet MS" panose="020B0603020202020204" pitchFamily="34" charset="0"/>
          </a:endParaRPr>
        </a:p>
        <a:p>
          <a:r>
            <a:rPr lang="fr-FR" sz="1200" baseline="0">
              <a:latin typeface="Trebuchet MS" panose="020B0603020202020204" pitchFamily="34" charset="0"/>
            </a:rPr>
            <a:t>Les années 2008, 2012, 2016, 2017, 2019, 2021 et 2024 ont en commun d'avoir été des campagnes marquées par des épisodes météorologiques fortement préjudiciables aux récoltes. Aux phénomènes gélifs de certaines années, </a:t>
          </a:r>
          <a:r>
            <a:rPr lang="fr-FR" sz="1200" baseline="0">
              <a:solidFill>
                <a:schemeClr val="dk1"/>
              </a:solidFill>
              <a:effectLst/>
              <a:latin typeface="Trebuchet MS" panose="020B0603020202020204" pitchFamily="34" charset="0"/>
              <a:ea typeface="+mn-ea"/>
              <a:cs typeface="+mn-cs"/>
            </a:rPr>
            <a:t>ont pu s'y ajouter </a:t>
          </a:r>
          <a:r>
            <a:rPr lang="fr-FR" sz="1200" baseline="0">
              <a:latin typeface="Trebuchet MS" panose="020B0603020202020204" pitchFamily="34" charset="0"/>
            </a:rPr>
            <a:t>une nouaison difficile, de la coulure, du filage (2024), de la grêle localisée et une maîtrise phytosanitaire difficile. Finalement, la production régionale des années considérées a été lourdement pénalisée, parfois divisée par deux, suite à ces évènements, en 2024 notamment.  </a:t>
          </a:r>
        </a:p>
        <a:p>
          <a:endParaRPr lang="fr-FR" sz="900" baseline="0">
            <a:latin typeface="Marianne" panose="02000000000000000000" pitchFamily="50" charset="0"/>
          </a:endParaRPr>
        </a:p>
      </xdr:txBody>
    </xdr:sp>
    <xdr:clientData/>
  </xdr:twoCellAnchor>
  <xdr:twoCellAnchor editAs="oneCell">
    <xdr:from>
      <xdr:col>11</xdr:col>
      <xdr:colOff>127001</xdr:colOff>
      <xdr:row>4</xdr:row>
      <xdr:rowOff>275165</xdr:rowOff>
    </xdr:from>
    <xdr:to>
      <xdr:col>19</xdr:col>
      <xdr:colOff>95250</xdr:colOff>
      <xdr:row>22</xdr:row>
      <xdr:rowOff>84665</xdr:rowOff>
    </xdr:to>
    <xdr:pic>
      <xdr:nvPicPr>
        <xdr:cNvPr id="6" name="Image 5">
          <a:extLst>
            <a:ext uri="{FF2B5EF4-FFF2-40B4-BE49-F238E27FC236}">
              <a16:creationId xmlns:a16="http://schemas.microsoft.com/office/drawing/2014/main" id="{A34D87CD-2727-45F5-9CAD-8C76EAF88A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2334" y="1121832"/>
          <a:ext cx="5513916" cy="4455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552450</xdr:colOff>
      <xdr:row>15</xdr:row>
      <xdr:rowOff>28575</xdr:rowOff>
    </xdr:from>
    <xdr:to>
      <xdr:col>14</xdr:col>
      <xdr:colOff>161925</xdr:colOff>
      <xdr:row>22</xdr:row>
      <xdr:rowOff>9525</xdr:rowOff>
    </xdr:to>
    <xdr:sp macro="" textlink="">
      <xdr:nvSpPr>
        <xdr:cNvPr id="3" name="ZoneTexte 2">
          <a:extLst>
            <a:ext uri="{FF2B5EF4-FFF2-40B4-BE49-F238E27FC236}">
              <a16:creationId xmlns:a16="http://schemas.microsoft.com/office/drawing/2014/main" id="{8F901E24-C3C7-41E4-A0F2-9B74760D1717}"/>
            </a:ext>
          </a:extLst>
        </xdr:cNvPr>
        <xdr:cNvSpPr txBox="1"/>
      </xdr:nvSpPr>
      <xdr:spPr>
        <a:xfrm>
          <a:off x="7505700" y="4391025"/>
          <a:ext cx="4943475" cy="13144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a:latin typeface="Trebuchet MS" panose="020B0603020202020204" pitchFamily="34" charset="0"/>
            </a:rPr>
            <a:t>Le graphe</a:t>
          </a:r>
          <a:r>
            <a:rPr lang="fr-FR" sz="1050" baseline="0">
              <a:latin typeface="Trebuchet MS" panose="020B0603020202020204" pitchFamily="34" charset="0"/>
            </a:rPr>
            <a:t> 3 présente l'évolution comparée pour la région Pays de la Loire, de 1979 à 2020, du nombre d'exploitations avec de la vigne et des surfaces viticoles recensées. Une diminution des deux indicateurs est mise en évidence, du nombre d'exploitations concernées notamment. En 2020, un peu plus de 1 600 exploitations de la région cultivent 32 200 ha de la vigne. Les données des recensements agricoles 1979-1988-2000-2010 et 2020 ont été mobilisées (source MAASA-SSP-Agreste).</a:t>
          </a:r>
        </a:p>
        <a:p>
          <a:endParaRPr lang="fr-FR" sz="1050" baseline="0">
            <a:latin typeface="Trebuchet MS" panose="020B0603020202020204" pitchFamily="34" charset="0"/>
          </a:endParaRPr>
        </a:p>
      </xdr:txBody>
    </xdr:sp>
    <xdr:clientData/>
  </xdr:twoCellAnchor>
  <xdr:twoCellAnchor editAs="oneCell">
    <xdr:from>
      <xdr:col>1</xdr:col>
      <xdr:colOff>41395</xdr:colOff>
      <xdr:row>9</xdr:row>
      <xdr:rowOff>95250</xdr:rowOff>
    </xdr:from>
    <xdr:to>
      <xdr:col>8</xdr:col>
      <xdr:colOff>0</xdr:colOff>
      <xdr:row>31</xdr:row>
      <xdr:rowOff>135569</xdr:rowOff>
    </xdr:to>
    <xdr:pic>
      <xdr:nvPicPr>
        <xdr:cNvPr id="4" name="Image 3">
          <a:extLst>
            <a:ext uri="{FF2B5EF4-FFF2-40B4-BE49-F238E27FC236}">
              <a16:creationId xmlns:a16="http://schemas.microsoft.com/office/drawing/2014/main" id="{AC89BBA0-0FCA-48BA-9C36-A874CCCF60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520" y="1809750"/>
          <a:ext cx="5597405" cy="42313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137584</xdr:colOff>
      <xdr:row>12</xdr:row>
      <xdr:rowOff>187589</xdr:rowOff>
    </xdr:from>
    <xdr:to>
      <xdr:col>15</xdr:col>
      <xdr:colOff>552979</xdr:colOff>
      <xdr:row>35</xdr:row>
      <xdr:rowOff>0</xdr:rowOff>
    </xdr:to>
    <xdr:graphicFrame macro="">
      <xdr:nvGraphicFramePr>
        <xdr:cNvPr id="30721" name="Graphique 1">
          <a:extLst>
            <a:ext uri="{FF2B5EF4-FFF2-40B4-BE49-F238E27FC236}">
              <a16:creationId xmlns:a16="http://schemas.microsoft.com/office/drawing/2014/main" id="{00000000-0008-0000-0500-000001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455143</xdr:colOff>
      <xdr:row>15</xdr:row>
      <xdr:rowOff>101630</xdr:rowOff>
    </xdr:from>
    <xdr:to>
      <xdr:col>12</xdr:col>
      <xdr:colOff>72903</xdr:colOff>
      <xdr:row>16</xdr:row>
      <xdr:rowOff>116562</xdr:rowOff>
    </xdr:to>
    <xdr:sp macro="" textlink="">
      <xdr:nvSpPr>
        <xdr:cNvPr id="30722" name="Text Box 2">
          <a:extLst>
            <a:ext uri="{FF2B5EF4-FFF2-40B4-BE49-F238E27FC236}">
              <a16:creationId xmlns:a16="http://schemas.microsoft.com/office/drawing/2014/main" id="{00000000-0008-0000-0500-000002780000}"/>
            </a:ext>
          </a:extLst>
        </xdr:cNvPr>
        <xdr:cNvSpPr txBox="1">
          <a:spLocks noChangeArrowheads="1"/>
        </xdr:cNvSpPr>
      </xdr:nvSpPr>
      <xdr:spPr bwMode="auto">
        <a:xfrm>
          <a:off x="9048810" y="2906213"/>
          <a:ext cx="1141760" cy="21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1000" b="1" i="0" u="none" strike="noStrike" baseline="0">
              <a:solidFill>
                <a:srgbClr val="000000"/>
              </a:solidFill>
              <a:latin typeface="Trebuchet MS"/>
            </a:rPr>
            <a:t>Région Pays de la Loire</a:t>
          </a:r>
        </a:p>
      </xdr:txBody>
    </xdr:sp>
    <xdr:clientData/>
  </xdr:twoCellAnchor>
  <xdr:twoCellAnchor>
    <xdr:from>
      <xdr:col>10</xdr:col>
      <xdr:colOff>185349</xdr:colOff>
      <xdr:row>20</xdr:row>
      <xdr:rowOff>174793</xdr:rowOff>
    </xdr:from>
    <xdr:to>
      <xdr:col>11</xdr:col>
      <xdr:colOff>161687</xdr:colOff>
      <xdr:row>21</xdr:row>
      <xdr:rowOff>189726</xdr:rowOff>
    </xdr:to>
    <xdr:sp macro="" textlink="">
      <xdr:nvSpPr>
        <xdr:cNvPr id="30723" name="Text Box 3">
          <a:extLst>
            <a:ext uri="{FF2B5EF4-FFF2-40B4-BE49-F238E27FC236}">
              <a16:creationId xmlns:a16="http://schemas.microsoft.com/office/drawing/2014/main" id="{00000000-0008-0000-0500-000003780000}"/>
            </a:ext>
          </a:extLst>
        </xdr:cNvPr>
        <xdr:cNvSpPr txBox="1">
          <a:spLocks noChangeArrowheads="1"/>
        </xdr:cNvSpPr>
      </xdr:nvSpPr>
      <xdr:spPr bwMode="auto">
        <a:xfrm>
          <a:off x="8779016" y="3984793"/>
          <a:ext cx="738338" cy="21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1000" b="1" i="0" u="none" strike="noStrike" baseline="0">
              <a:solidFill>
                <a:srgbClr val="008000"/>
              </a:solidFill>
              <a:latin typeface="Trebuchet MS"/>
            </a:rPr>
            <a:t>Maine-et-Loire</a:t>
          </a:r>
        </a:p>
      </xdr:txBody>
    </xdr:sp>
    <xdr:clientData/>
  </xdr:twoCellAnchor>
  <xdr:twoCellAnchor>
    <xdr:from>
      <xdr:col>11</xdr:col>
      <xdr:colOff>28694</xdr:colOff>
      <xdr:row>24</xdr:row>
      <xdr:rowOff>17505</xdr:rowOff>
    </xdr:from>
    <xdr:to>
      <xdr:col>12</xdr:col>
      <xdr:colOff>88761</xdr:colOff>
      <xdr:row>25</xdr:row>
      <xdr:rowOff>32437</xdr:rowOff>
    </xdr:to>
    <xdr:sp macro="" textlink="">
      <xdr:nvSpPr>
        <xdr:cNvPr id="30724" name="Text Box 4">
          <a:extLst>
            <a:ext uri="{FF2B5EF4-FFF2-40B4-BE49-F238E27FC236}">
              <a16:creationId xmlns:a16="http://schemas.microsoft.com/office/drawing/2014/main" id="{00000000-0008-0000-0500-000004780000}"/>
            </a:ext>
          </a:extLst>
        </xdr:cNvPr>
        <xdr:cNvSpPr txBox="1">
          <a:spLocks noChangeArrowheads="1"/>
        </xdr:cNvSpPr>
      </xdr:nvSpPr>
      <xdr:spPr bwMode="auto">
        <a:xfrm>
          <a:off x="9384361" y="4631838"/>
          <a:ext cx="822067" cy="21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1000" b="1" i="0" u="none" strike="noStrike" baseline="0">
              <a:solidFill>
                <a:srgbClr val="FF6600"/>
              </a:solidFill>
              <a:latin typeface="Trebuchet MS"/>
            </a:rPr>
            <a:t>Loire-Atlantique</a:t>
          </a:r>
        </a:p>
      </xdr:txBody>
    </xdr:sp>
    <xdr:clientData/>
  </xdr:twoCellAnchor>
  <xdr:twoCellAnchor>
    <xdr:from>
      <xdr:col>11</xdr:col>
      <xdr:colOff>202495</xdr:colOff>
      <xdr:row>28</xdr:row>
      <xdr:rowOff>84147</xdr:rowOff>
    </xdr:from>
    <xdr:to>
      <xdr:col>11</xdr:col>
      <xdr:colOff>605917</xdr:colOff>
      <xdr:row>29</xdr:row>
      <xdr:rowOff>141413</xdr:rowOff>
    </xdr:to>
    <xdr:sp macro="" textlink="">
      <xdr:nvSpPr>
        <xdr:cNvPr id="30725" name="Text Box 5">
          <a:extLst>
            <a:ext uri="{FF2B5EF4-FFF2-40B4-BE49-F238E27FC236}">
              <a16:creationId xmlns:a16="http://schemas.microsoft.com/office/drawing/2014/main" id="{00000000-0008-0000-0500-000005780000}"/>
            </a:ext>
          </a:extLst>
        </xdr:cNvPr>
        <xdr:cNvSpPr txBox="1">
          <a:spLocks noChangeArrowheads="1"/>
        </xdr:cNvSpPr>
      </xdr:nvSpPr>
      <xdr:spPr bwMode="auto">
        <a:xfrm>
          <a:off x="9558162" y="5418147"/>
          <a:ext cx="403422" cy="21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1000" b="1" i="0" u="none" strike="noStrike" baseline="0">
              <a:solidFill>
                <a:srgbClr val="800080"/>
              </a:solidFill>
              <a:latin typeface="Trebuchet MS"/>
            </a:rPr>
            <a:t>Vendée</a:t>
          </a:r>
        </a:p>
      </xdr:txBody>
    </xdr:sp>
    <xdr:clientData/>
  </xdr:twoCellAnchor>
  <xdr:twoCellAnchor>
    <xdr:from>
      <xdr:col>14</xdr:col>
      <xdr:colOff>513575</xdr:colOff>
      <xdr:row>30</xdr:row>
      <xdr:rowOff>71919</xdr:rowOff>
    </xdr:from>
    <xdr:to>
      <xdr:col>15</xdr:col>
      <xdr:colOff>235343</xdr:colOff>
      <xdr:row>31</xdr:row>
      <xdr:rowOff>84397</xdr:rowOff>
    </xdr:to>
    <xdr:sp macro="" textlink="">
      <xdr:nvSpPr>
        <xdr:cNvPr id="30726" name="Text Box 6">
          <a:extLst>
            <a:ext uri="{FF2B5EF4-FFF2-40B4-BE49-F238E27FC236}">
              <a16:creationId xmlns:a16="http://schemas.microsoft.com/office/drawing/2014/main" id="{00000000-0008-0000-0500-000006780000}"/>
            </a:ext>
          </a:extLst>
        </xdr:cNvPr>
        <xdr:cNvSpPr txBox="1">
          <a:spLocks noChangeArrowheads="1"/>
        </xdr:cNvSpPr>
      </xdr:nvSpPr>
      <xdr:spPr bwMode="auto">
        <a:xfrm>
          <a:off x="12155242" y="5723419"/>
          <a:ext cx="483768" cy="1712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32004" rIns="0" bIns="0" anchor="t" upright="1">
          <a:noAutofit/>
        </a:bodyPr>
        <a:lstStyle/>
        <a:p>
          <a:pPr algn="l" rtl="0">
            <a:defRPr sz="1000"/>
          </a:pPr>
          <a:r>
            <a:rPr lang="fr-FR" sz="1000" b="1" i="0" u="none" strike="noStrike" baseline="0">
              <a:solidFill>
                <a:srgbClr val="0066CC"/>
              </a:solidFill>
              <a:latin typeface="Trebuchet MS"/>
            </a:rPr>
            <a:t>Sarthe</a:t>
          </a:r>
        </a:p>
      </xdr:txBody>
    </xdr:sp>
    <xdr:clientData/>
  </xdr:twoCellAnchor>
  <xdr:twoCellAnchor>
    <xdr:from>
      <xdr:col>1</xdr:col>
      <xdr:colOff>0</xdr:colOff>
      <xdr:row>2</xdr:row>
      <xdr:rowOff>0</xdr:rowOff>
    </xdr:from>
    <xdr:to>
      <xdr:col>11</xdr:col>
      <xdr:colOff>666750</xdr:colOff>
      <xdr:row>6</xdr:row>
      <xdr:rowOff>84667</xdr:rowOff>
    </xdr:to>
    <xdr:sp macro="" textlink="">
      <xdr:nvSpPr>
        <xdr:cNvPr id="8" name="ZoneTexte 7">
          <a:extLst>
            <a:ext uri="{FF2B5EF4-FFF2-40B4-BE49-F238E27FC236}">
              <a16:creationId xmlns:a16="http://schemas.microsoft.com/office/drawing/2014/main" id="{F955B5D8-E599-4C3C-A644-F886C4BD5CC5}"/>
            </a:ext>
          </a:extLst>
        </xdr:cNvPr>
        <xdr:cNvSpPr txBox="1"/>
      </xdr:nvSpPr>
      <xdr:spPr>
        <a:xfrm>
          <a:off x="266700" y="352425"/>
          <a:ext cx="10420350" cy="84666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Trebuchet MS" panose="020B0603020202020204" pitchFamily="34" charset="0"/>
            </a:rPr>
            <a:t>Le graphe</a:t>
          </a:r>
          <a:r>
            <a:rPr lang="fr-FR" sz="1200" baseline="0">
              <a:latin typeface="Trebuchet MS" panose="020B0603020202020204" pitchFamily="34" charset="0"/>
            </a:rPr>
            <a:t> 4 présente, pour la période 2010-2024, l'évolution - tendanciellement orientée à la baisse - des surfaces viticoles dans les différents départements concerrnés de la région Pays de la Loire. La source de données utilisée est la SAA (Agreste - statistique agricole annuelle). </a:t>
          </a:r>
        </a:p>
        <a:p>
          <a:r>
            <a:rPr lang="fr-FR" sz="1100" b="0" i="0" baseline="0">
              <a:solidFill>
                <a:schemeClr val="dk1"/>
              </a:solidFill>
              <a:effectLst/>
              <a:latin typeface="Trebuchet MS" panose="020B0603020202020204" pitchFamily="34" charset="0"/>
              <a:ea typeface="+mn-ea"/>
              <a:cs typeface="+mn-cs"/>
            </a:rPr>
            <a:t>A l'échelle régionale, une érosion des surfaces viticoles est constatée. Cette situation résulte avant tout d'une diminution des surfaces en Loire-Atlantique, et dans une moindre mesure en Vendée, alors qu'elles se maintiennent dans le Maine-et-Loire et en Sarthe. </a:t>
          </a:r>
          <a:endParaRPr lang="fr-FR" sz="1200" baseline="0">
            <a:latin typeface="Trebuchet MS" panose="020B0603020202020204" pitchFamily="34" charset="0"/>
          </a:endParaRPr>
        </a:p>
        <a:p>
          <a:endParaRPr lang="fr-FR" sz="900" baseline="0">
            <a:latin typeface="Marianne" panose="02000000000000000000" pitchFamily="50"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19</xdr:row>
      <xdr:rowOff>0</xdr:rowOff>
    </xdr:from>
    <xdr:ext cx="76200" cy="200025"/>
    <xdr:sp macro="" textlink="">
      <xdr:nvSpPr>
        <xdr:cNvPr id="7169" name="Text Box 1">
          <a:extLst>
            <a:ext uri="{FF2B5EF4-FFF2-40B4-BE49-F238E27FC236}">
              <a16:creationId xmlns:a16="http://schemas.microsoft.com/office/drawing/2014/main" id="{00000000-0008-0000-0600-0000011C0000}"/>
            </a:ext>
          </a:extLst>
        </xdr:cNvPr>
        <xdr:cNvSpPr txBox="1">
          <a:spLocks noChangeArrowheads="1"/>
        </xdr:cNvSpPr>
      </xdr:nvSpPr>
      <xdr:spPr bwMode="auto">
        <a:xfrm>
          <a:off x="209550" y="317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0</xdr:colOff>
      <xdr:row>61</xdr:row>
      <xdr:rowOff>0</xdr:rowOff>
    </xdr:from>
    <xdr:to>
      <xdr:col>1</xdr:col>
      <xdr:colOff>0</xdr:colOff>
      <xdr:row>61</xdr:row>
      <xdr:rowOff>0</xdr:rowOff>
    </xdr:to>
    <xdr:sp macro="" textlink="">
      <xdr:nvSpPr>
        <xdr:cNvPr id="7179" name="Line 11">
          <a:extLst>
            <a:ext uri="{FF2B5EF4-FFF2-40B4-BE49-F238E27FC236}">
              <a16:creationId xmlns:a16="http://schemas.microsoft.com/office/drawing/2014/main" id="{00000000-0008-0000-0600-00000B1C0000}"/>
            </a:ext>
          </a:extLst>
        </xdr:cNvPr>
        <xdr:cNvSpPr>
          <a:spLocks noChangeShapeType="1"/>
        </xdr:cNvSpPr>
      </xdr:nvSpPr>
      <xdr:spPr bwMode="auto">
        <a:xfrm flipV="1">
          <a:off x="209550" y="12906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261407</xdr:colOff>
      <xdr:row>22</xdr:row>
      <xdr:rowOff>116416</xdr:rowOff>
    </xdr:from>
    <xdr:to>
      <xdr:col>4</xdr:col>
      <xdr:colOff>402166</xdr:colOff>
      <xdr:row>34</xdr:row>
      <xdr:rowOff>148166</xdr:rowOff>
    </xdr:to>
    <xdr:sp macro="" textlink="">
      <xdr:nvSpPr>
        <xdr:cNvPr id="8" name="ZoneTexte 7">
          <a:extLst>
            <a:ext uri="{FF2B5EF4-FFF2-40B4-BE49-F238E27FC236}">
              <a16:creationId xmlns:a16="http://schemas.microsoft.com/office/drawing/2014/main" id="{856D4C17-41B3-4B5E-803F-BD93204D0F5B}"/>
            </a:ext>
          </a:extLst>
        </xdr:cNvPr>
        <xdr:cNvSpPr txBox="1"/>
      </xdr:nvSpPr>
      <xdr:spPr>
        <a:xfrm>
          <a:off x="473074" y="5122333"/>
          <a:ext cx="4956175" cy="23177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a:latin typeface="Trebuchet MS" panose="020B0603020202020204" pitchFamily="34" charset="0"/>
            </a:rPr>
            <a:t>Les graphes 5 et 6</a:t>
          </a:r>
          <a:r>
            <a:rPr lang="fr-FR" sz="1050" baseline="0">
              <a:latin typeface="Trebuchet MS" panose="020B0603020202020204" pitchFamily="34" charset="0"/>
            </a:rPr>
            <a:t> présentent, pour la période 2010-2024, l'évolution annuelle de la production régionale de vins, selon leur couleur (graphe 5 : vins blancs ou vins rouges-rosés) et leur classement (graphe 6 : AOP, IGP, VSIG). La source de données utilisée est la SAA (Agreste - statistique agricole annuelle). </a:t>
          </a:r>
        </a:p>
        <a:p>
          <a:endParaRPr lang="fr-FR" sz="1050" b="0" i="0" baseline="0">
            <a:solidFill>
              <a:schemeClr val="dk1"/>
            </a:solidFill>
            <a:effectLst/>
            <a:latin typeface="Trebuchet MS" panose="020B0603020202020204" pitchFamily="34" charset="0"/>
            <a:ea typeface="+mn-ea"/>
            <a:cs typeface="+mn-cs"/>
          </a:endParaRPr>
        </a:p>
        <a:p>
          <a:r>
            <a:rPr lang="fr-FR" sz="1050" b="0" i="0" baseline="0">
              <a:solidFill>
                <a:schemeClr val="dk1"/>
              </a:solidFill>
              <a:effectLst/>
              <a:latin typeface="Trebuchet MS" panose="020B0603020202020204" pitchFamily="34" charset="0"/>
              <a:ea typeface="+mn-ea"/>
              <a:cs typeface="+mn-cs"/>
            </a:rPr>
            <a:t>En pays nantais, les vins blancs dominent très nettement (près de 80 % des volume). En Anjou-Saumur, les vins rosés et rouges représentent 60 % des volumes produits en 2024, aux côtés des vins blancs. Pour la production régionale dans son ensemble, les vins blancs d'une part et les vins rouges-rosés d'autre part représentent la moitié de la production chacun. Selon les années, de 75 % à 81 % des volumes vinicoles régionaux bénéficient d'une appellation d'origine protégée (AOP).  </a:t>
          </a:r>
          <a:endParaRPr lang="fr-FR" sz="1050" baseline="0">
            <a:latin typeface="Trebuchet MS" panose="020B0603020202020204" pitchFamily="34" charset="0"/>
          </a:endParaRPr>
        </a:p>
        <a:p>
          <a:endParaRPr lang="fr-FR" sz="900" baseline="0">
            <a:latin typeface="Marianne" panose="02000000000000000000" pitchFamily="50" charset="0"/>
          </a:endParaRPr>
        </a:p>
      </xdr:txBody>
    </xdr:sp>
    <xdr:clientData/>
  </xdr:twoCellAnchor>
  <xdr:twoCellAnchor editAs="oneCell">
    <xdr:from>
      <xdr:col>1</xdr:col>
      <xdr:colOff>158749</xdr:colOff>
      <xdr:row>3</xdr:row>
      <xdr:rowOff>129637</xdr:rowOff>
    </xdr:from>
    <xdr:to>
      <xdr:col>4</xdr:col>
      <xdr:colOff>317500</xdr:colOff>
      <xdr:row>17</xdr:row>
      <xdr:rowOff>146467</xdr:rowOff>
    </xdr:to>
    <xdr:pic>
      <xdr:nvPicPr>
        <xdr:cNvPr id="9" name="Image 8">
          <a:extLst>
            <a:ext uri="{FF2B5EF4-FFF2-40B4-BE49-F238E27FC236}">
              <a16:creationId xmlns:a16="http://schemas.microsoft.com/office/drawing/2014/main" id="{75A557B0-15B1-43AD-BCD7-2CE7706F39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16" y="637637"/>
          <a:ext cx="4974167" cy="3498747"/>
        </a:xfrm>
        <a:prstGeom prst="rect">
          <a:avLst/>
        </a:prstGeom>
      </xdr:spPr>
    </xdr:pic>
    <xdr:clientData/>
  </xdr:twoCellAnchor>
  <xdr:twoCellAnchor editAs="oneCell">
    <xdr:from>
      <xdr:col>4</xdr:col>
      <xdr:colOff>783167</xdr:colOff>
      <xdr:row>30</xdr:row>
      <xdr:rowOff>95250</xdr:rowOff>
    </xdr:from>
    <xdr:to>
      <xdr:col>15</xdr:col>
      <xdr:colOff>476267</xdr:colOff>
      <xdr:row>53</xdr:row>
      <xdr:rowOff>63500</xdr:rowOff>
    </xdr:to>
    <xdr:pic>
      <xdr:nvPicPr>
        <xdr:cNvPr id="10" name="Image 9">
          <a:extLst>
            <a:ext uri="{FF2B5EF4-FFF2-40B4-BE49-F238E27FC236}">
              <a16:creationId xmlns:a16="http://schemas.microsoft.com/office/drawing/2014/main" id="{4967B53B-4011-41E2-AFFC-17CEF55894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0250" y="6625167"/>
          <a:ext cx="9249850" cy="4349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274184</xdr:colOff>
      <xdr:row>3</xdr:row>
      <xdr:rowOff>100049</xdr:rowOff>
    </xdr:from>
    <xdr:to>
      <xdr:col>19</xdr:col>
      <xdr:colOff>232834</xdr:colOff>
      <xdr:row>22</xdr:row>
      <xdr:rowOff>179918</xdr:rowOff>
    </xdr:to>
    <xdr:graphicFrame macro="">
      <xdr:nvGraphicFramePr>
        <xdr:cNvPr id="15361" name="Graphique 1">
          <a:extLst>
            <a:ext uri="{FF2B5EF4-FFF2-40B4-BE49-F238E27FC236}">
              <a16:creationId xmlns:a16="http://schemas.microsoft.com/office/drawing/2014/main" id="{00000000-0008-0000-0700-000001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105833</xdr:colOff>
      <xdr:row>20</xdr:row>
      <xdr:rowOff>190499</xdr:rowOff>
    </xdr:from>
    <xdr:to>
      <xdr:col>14</xdr:col>
      <xdr:colOff>27740</xdr:colOff>
      <xdr:row>22</xdr:row>
      <xdr:rowOff>12931</xdr:rowOff>
    </xdr:to>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7895166" y="4328582"/>
          <a:ext cx="1445907" cy="203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900" b="0"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rPr>
            <a:t>Source : Agreste-INSEE</a:t>
          </a:r>
        </a:p>
      </xdr:txBody>
    </xdr:sp>
    <xdr:clientData/>
  </xdr:twoCellAnchor>
  <xdr:twoCellAnchor>
    <xdr:from>
      <xdr:col>0</xdr:col>
      <xdr:colOff>804333</xdr:colOff>
      <xdr:row>4</xdr:row>
      <xdr:rowOff>0</xdr:rowOff>
    </xdr:from>
    <xdr:to>
      <xdr:col>0</xdr:col>
      <xdr:colOff>3312583</xdr:colOff>
      <xdr:row>21</xdr:row>
      <xdr:rowOff>116417</xdr:rowOff>
    </xdr:to>
    <xdr:sp macro="" textlink="">
      <xdr:nvSpPr>
        <xdr:cNvPr id="4" name="ZoneTexte 3">
          <a:extLst>
            <a:ext uri="{FF2B5EF4-FFF2-40B4-BE49-F238E27FC236}">
              <a16:creationId xmlns:a16="http://schemas.microsoft.com/office/drawing/2014/main" id="{CA6A9939-D8C3-4A1D-9B8F-C3B45C97EF51}"/>
            </a:ext>
          </a:extLst>
        </xdr:cNvPr>
        <xdr:cNvSpPr txBox="1"/>
      </xdr:nvSpPr>
      <xdr:spPr>
        <a:xfrm>
          <a:off x="804333" y="762000"/>
          <a:ext cx="2508250" cy="3683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Trebuchet MS" panose="020B0603020202020204" pitchFamily="34" charset="0"/>
            </a:rPr>
            <a:t>Le graphe</a:t>
          </a:r>
          <a:r>
            <a:rPr lang="fr-FR" sz="1200" baseline="0">
              <a:latin typeface="Trebuchet MS" panose="020B0603020202020204" pitchFamily="34" charset="0"/>
            </a:rPr>
            <a:t> 7 présente l'évolution comparée des indices IPAMPA (indice général du prix des produits intrants) et IPPAP (prix proposés à la production pour les vins IGP et AOP). </a:t>
          </a:r>
        </a:p>
        <a:p>
          <a:r>
            <a:rPr lang="fr-FR" sz="1200" baseline="0">
              <a:latin typeface="Trebuchet MS" panose="020B0603020202020204" pitchFamily="34" charset="0"/>
            </a:rPr>
            <a:t>Une forte envolée des prix est constatée en 2021 et 2022 avant une baisse partielle des prix des intrants (à partir de fin 2022). Les prix à la production connaissent également un repli </a:t>
          </a:r>
          <a:r>
            <a:rPr lang="fr-FR" sz="1200" baseline="0">
              <a:solidFill>
                <a:schemeClr val="dk1"/>
              </a:solidFill>
              <a:effectLst/>
              <a:latin typeface="Trebuchet MS" panose="020B0603020202020204" pitchFamily="34" charset="0"/>
              <a:ea typeface="+mn-ea"/>
              <a:cs typeface="+mn-cs"/>
            </a:rPr>
            <a:t>(à partir de la mi-2022), plus marqué pour les vins AOP</a:t>
          </a:r>
          <a:r>
            <a:rPr lang="fr-FR" sz="1200" baseline="0">
              <a:latin typeface="Trebuchet MS" panose="020B0603020202020204" pitchFamily="34" charset="0"/>
            </a:rPr>
            <a:t>. Les données présentées (source Agreste-INSEE) couvrent la période 2020-2024.</a:t>
          </a:r>
        </a:p>
        <a:p>
          <a:endParaRPr lang="fr-FR" sz="1050" baseline="0">
            <a:latin typeface="Marianne" panose="02000000000000000000" pitchFamily="50"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1119717</xdr:colOff>
      <xdr:row>2</xdr:row>
      <xdr:rowOff>116418</xdr:rowOff>
    </xdr:from>
    <xdr:to>
      <xdr:col>5</xdr:col>
      <xdr:colOff>444501</xdr:colOff>
      <xdr:row>12</xdr:row>
      <xdr:rowOff>42336</xdr:rowOff>
    </xdr:to>
    <xdr:sp macro="" textlink="">
      <xdr:nvSpPr>
        <xdr:cNvPr id="12" name="ZoneTexte 11">
          <a:extLst>
            <a:ext uri="{FF2B5EF4-FFF2-40B4-BE49-F238E27FC236}">
              <a16:creationId xmlns:a16="http://schemas.microsoft.com/office/drawing/2014/main" id="{87F94841-108A-43AD-BCA5-D9D370508E66}"/>
            </a:ext>
          </a:extLst>
        </xdr:cNvPr>
        <xdr:cNvSpPr txBox="1"/>
      </xdr:nvSpPr>
      <xdr:spPr>
        <a:xfrm>
          <a:off x="1310217" y="1259418"/>
          <a:ext cx="5008034" cy="187325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latin typeface="Marianne" panose="02000000000000000000" pitchFamily="50" charset="0"/>
            </a:rPr>
            <a:t>Le graphe</a:t>
          </a:r>
          <a:r>
            <a:rPr lang="fr-FR" sz="1100" baseline="0">
              <a:latin typeface="Marianne" panose="02000000000000000000" pitchFamily="50" charset="0"/>
            </a:rPr>
            <a:t> 8 présente l'évolution des principaux indicateurs économiques des exploitations des Pays de la Loire spécialisées en viticulture (OTEX 35). Les exercices comptables 2020 à 2023 sont comparés. Les données du réseau comptable RICA ont été mobilisées (source MAASA-SSP-Agreste). </a:t>
          </a:r>
        </a:p>
        <a:p>
          <a:r>
            <a:rPr lang="fr-FR" sz="1100" b="0">
              <a:solidFill>
                <a:schemeClr val="dk1"/>
              </a:solidFill>
              <a:effectLst/>
              <a:latin typeface="Marianne" panose="02000000000000000000" pitchFamily="50" charset="0"/>
              <a:ea typeface="+mn-ea"/>
              <a:cs typeface="+mn-cs"/>
            </a:rPr>
            <a:t>Grâce à de bons</a:t>
          </a:r>
          <a:r>
            <a:rPr lang="fr-FR" sz="1100" b="0" baseline="0">
              <a:solidFill>
                <a:schemeClr val="dk1"/>
              </a:solidFill>
              <a:effectLst/>
              <a:latin typeface="Marianne" panose="02000000000000000000" pitchFamily="50" charset="0"/>
              <a:ea typeface="+mn-ea"/>
              <a:cs typeface="+mn-cs"/>
            </a:rPr>
            <a:t> </a:t>
          </a:r>
          <a:r>
            <a:rPr lang="fr-FR" sz="1100" b="0">
              <a:solidFill>
                <a:schemeClr val="dk1"/>
              </a:solidFill>
              <a:effectLst/>
              <a:latin typeface="Marianne" panose="02000000000000000000" pitchFamily="50" charset="0"/>
              <a:ea typeface="+mn-ea"/>
              <a:cs typeface="+mn-cs"/>
            </a:rPr>
            <a:t>soldes intermédiaires de gestion et malgré une</a:t>
          </a:r>
          <a:r>
            <a:rPr lang="fr-FR" sz="1100" b="0" baseline="0">
              <a:solidFill>
                <a:schemeClr val="dk1"/>
              </a:solidFill>
              <a:effectLst/>
              <a:latin typeface="Marianne" panose="02000000000000000000" pitchFamily="50" charset="0"/>
              <a:ea typeface="+mn-ea"/>
              <a:cs typeface="+mn-cs"/>
            </a:rPr>
            <a:t> progression des charges</a:t>
          </a:r>
          <a:r>
            <a:rPr lang="fr-FR" sz="1100" b="0">
              <a:solidFill>
                <a:schemeClr val="dk1"/>
              </a:solidFill>
              <a:effectLst/>
              <a:latin typeface="Marianne" panose="02000000000000000000" pitchFamily="50" charset="0"/>
              <a:ea typeface="+mn-ea"/>
              <a:cs typeface="+mn-cs"/>
            </a:rPr>
            <a:t>, le RCAI (résultat courant avant impôts et cotisations sociales), se stabilise en 2022 et 2023 à près de 65 k€ par ETP non salariée. </a:t>
          </a:r>
          <a:endParaRPr lang="fr-FR" sz="1100" baseline="0">
            <a:latin typeface="Marianne" panose="02000000000000000000" pitchFamily="50" charset="0"/>
          </a:endParaRPr>
        </a:p>
      </xdr:txBody>
    </xdr:sp>
    <xdr:clientData/>
  </xdr:twoCellAnchor>
  <xdr:twoCellAnchor>
    <xdr:from>
      <xdr:col>1</xdr:col>
      <xdr:colOff>64560</xdr:colOff>
      <xdr:row>63</xdr:row>
      <xdr:rowOff>103716</xdr:rowOff>
    </xdr:from>
    <xdr:to>
      <xdr:col>4</xdr:col>
      <xdr:colOff>285750</xdr:colOff>
      <xdr:row>70</xdr:row>
      <xdr:rowOff>148165</xdr:rowOff>
    </xdr:to>
    <xdr:sp macro="" textlink="">
      <xdr:nvSpPr>
        <xdr:cNvPr id="13" name="ZoneTexte 12">
          <a:extLst>
            <a:ext uri="{FF2B5EF4-FFF2-40B4-BE49-F238E27FC236}">
              <a16:creationId xmlns:a16="http://schemas.microsoft.com/office/drawing/2014/main" id="{4D83FEBC-9088-4D4D-8D20-05BDF9B7B449}"/>
            </a:ext>
          </a:extLst>
        </xdr:cNvPr>
        <xdr:cNvSpPr txBox="1"/>
      </xdr:nvSpPr>
      <xdr:spPr>
        <a:xfrm>
          <a:off x="255060" y="14825133"/>
          <a:ext cx="5385857" cy="137794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latin typeface="Marianne" panose="02000000000000000000" pitchFamily="50" charset="0"/>
            </a:rPr>
            <a:t>Le graphe</a:t>
          </a:r>
          <a:r>
            <a:rPr lang="fr-FR" sz="1100" baseline="0">
              <a:latin typeface="Marianne" panose="02000000000000000000" pitchFamily="50" charset="0"/>
            </a:rPr>
            <a:t> 9 présente, pour l'année 2023, la composition des charges des exploitations des Pays de la Loire spécialisées en viticulture (OTEX 35). Les données du réseau comptable RICA ont été mobilisées (source MAASA-SSP-Agreste). Les charges liées aux personnes (salariées et non salariées) représentent près de 24 % de l'ensemble des charges des exploitations viticoles de la région.</a:t>
          </a:r>
        </a:p>
      </xdr:txBody>
    </xdr:sp>
    <xdr:clientData/>
  </xdr:twoCellAnchor>
  <xdr:twoCellAnchor editAs="oneCell">
    <xdr:from>
      <xdr:col>5</xdr:col>
      <xdr:colOff>497416</xdr:colOff>
      <xdr:row>47</xdr:row>
      <xdr:rowOff>67574</xdr:rowOff>
    </xdr:from>
    <xdr:to>
      <xdr:col>16</xdr:col>
      <xdr:colOff>21167</xdr:colOff>
      <xdr:row>70</xdr:row>
      <xdr:rowOff>6430</xdr:rowOff>
    </xdr:to>
    <xdr:pic>
      <xdr:nvPicPr>
        <xdr:cNvPr id="14" name="Image 13">
          <a:extLst>
            <a:ext uri="{FF2B5EF4-FFF2-40B4-BE49-F238E27FC236}">
              <a16:creationId xmlns:a16="http://schemas.microsoft.com/office/drawing/2014/main" id="{2C684864-C147-47DD-B444-8A67890240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1166" y="9698407"/>
          <a:ext cx="5334001" cy="4373273"/>
        </a:xfrm>
        <a:prstGeom prst="rect">
          <a:avLst/>
        </a:prstGeom>
      </xdr:spPr>
    </xdr:pic>
    <xdr:clientData/>
  </xdr:twoCellAnchor>
  <xdr:twoCellAnchor editAs="oneCell">
    <xdr:from>
      <xdr:col>6</xdr:col>
      <xdr:colOff>508000</xdr:colOff>
      <xdr:row>2</xdr:row>
      <xdr:rowOff>105833</xdr:rowOff>
    </xdr:from>
    <xdr:to>
      <xdr:col>17</xdr:col>
      <xdr:colOff>224058</xdr:colOff>
      <xdr:row>25</xdr:row>
      <xdr:rowOff>52916</xdr:rowOff>
    </xdr:to>
    <xdr:pic>
      <xdr:nvPicPr>
        <xdr:cNvPr id="15" name="Image 14">
          <a:extLst>
            <a:ext uri="{FF2B5EF4-FFF2-40B4-BE49-F238E27FC236}">
              <a16:creationId xmlns:a16="http://schemas.microsoft.com/office/drawing/2014/main" id="{5AF68FBE-1D74-41E4-ABBE-356D539FF1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00333" y="486833"/>
          <a:ext cx="5558058" cy="45825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123825</xdr:colOff>
      <xdr:row>29</xdr:row>
      <xdr:rowOff>28576</xdr:rowOff>
    </xdr:from>
    <xdr:to>
      <xdr:col>8</xdr:col>
      <xdr:colOff>333375</xdr:colOff>
      <xdr:row>37</xdr:row>
      <xdr:rowOff>85726</xdr:rowOff>
    </xdr:to>
    <xdr:sp macro="" textlink="">
      <xdr:nvSpPr>
        <xdr:cNvPr id="5" name="ZoneTexte 4">
          <a:extLst>
            <a:ext uri="{FF2B5EF4-FFF2-40B4-BE49-F238E27FC236}">
              <a16:creationId xmlns:a16="http://schemas.microsoft.com/office/drawing/2014/main" id="{9A9D55F2-161D-468F-B61A-216711FD3D54}"/>
            </a:ext>
          </a:extLst>
        </xdr:cNvPr>
        <xdr:cNvSpPr txBox="1"/>
      </xdr:nvSpPr>
      <xdr:spPr>
        <a:xfrm>
          <a:off x="276225" y="5667376"/>
          <a:ext cx="5419725" cy="15811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a:latin typeface="Marianne" panose="02000000000000000000" pitchFamily="50" charset="0"/>
            </a:rPr>
            <a:t>La carte 2 des appellations</a:t>
          </a:r>
          <a:r>
            <a:rPr lang="fr-FR" sz="1100" baseline="0">
              <a:latin typeface="Marianne" panose="02000000000000000000" pitchFamily="50" charset="0"/>
            </a:rPr>
            <a:t> viti-vinicoles rencontrées dans la région des Pays de la Loire propose une représentation des appellations dominantes présentes dans les communes avec vignes.</a:t>
          </a:r>
        </a:p>
        <a:p>
          <a:pPr>
            <a:lnSpc>
              <a:spcPts val="1200"/>
            </a:lnSpc>
          </a:pPr>
          <a:r>
            <a:rPr lang="fr-FR" sz="1100" baseline="0">
              <a:latin typeface="Marianne" panose="02000000000000000000" pitchFamily="50" charset="0"/>
            </a:rPr>
            <a:t> Les données mobilisées sont issues de la base foncière 2024 du casier viticole informatisé (CVI) - source DGDDI. </a:t>
          </a:r>
        </a:p>
        <a:p>
          <a:pPr>
            <a:lnSpc>
              <a:spcPts val="1200"/>
            </a:lnSpc>
          </a:pPr>
          <a:r>
            <a:rPr lang="fr-FR" sz="1100" baseline="0">
              <a:latin typeface="Marianne" panose="02000000000000000000" pitchFamily="50" charset="0"/>
            </a:rPr>
            <a:t>Les principales appellations présentes dans le Pays nantais, dans l'Anjou et dans le Saumurois sont représentées et localisées, sans omettre les fiefs vendéens et les appellations sarthoises.</a:t>
          </a:r>
          <a:endParaRPr lang="fr-FR" sz="1100">
            <a:latin typeface="Marianne" panose="02000000000000000000" pitchFamily="50" charset="0"/>
          </a:endParaRPr>
        </a:p>
      </xdr:txBody>
    </xdr:sp>
    <xdr:clientData/>
  </xdr:twoCellAnchor>
  <xdr:twoCellAnchor editAs="oneCell">
    <xdr:from>
      <xdr:col>9</xdr:col>
      <xdr:colOff>814918</xdr:colOff>
      <xdr:row>1</xdr:row>
      <xdr:rowOff>42333</xdr:rowOff>
    </xdr:from>
    <xdr:to>
      <xdr:col>18</xdr:col>
      <xdr:colOff>666749</xdr:colOff>
      <xdr:row>37</xdr:row>
      <xdr:rowOff>42643</xdr:rowOff>
    </xdr:to>
    <xdr:pic>
      <xdr:nvPicPr>
        <xdr:cNvPr id="4" name="Image 3">
          <a:extLst>
            <a:ext uri="{FF2B5EF4-FFF2-40B4-BE49-F238E27FC236}">
              <a16:creationId xmlns:a16="http://schemas.microsoft.com/office/drawing/2014/main" id="{9BDEB6F4-0D4C-4CAE-A0AE-83C63E5B1E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1" y="232833"/>
          <a:ext cx="6593415" cy="69747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TUDES\En%20cours\Etudes%20fili&#232;res\Fiches%20fili&#232;res\fiches%20fili&#232;re%20disponibles\VIANDE%20BOVINE\Bilans%20des%20viandes\Tbx%20et%20graphes_bilan%20des%20viand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TUDES\En%20cours\2010_R&#233;novation%20fiches%20FILIERES\fiches%20fli&#232;res%20r&#233;nov&#233;es\bovins%20viande\actualisation%20r&#233;alis&#233;e%20en%202012\data%20pour%20graph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HistoViandesTotal"/>
      <sheetName val="GraphViandesTotal"/>
      <sheetName val="Feuil1"/>
      <sheetName val="HistoViandesBovines"/>
      <sheetName val="GraphViandesBovines"/>
      <sheetName val="HistoViandesPorcines"/>
      <sheetName val="GraphViandesPorcines"/>
      <sheetName val="HistoViandesOvinesCaprines"/>
      <sheetName val="GraphViandesOvinsCaprins"/>
      <sheetName val="HistoViandesVolailles"/>
      <sheetName val="GraphViandesVolailles"/>
      <sheetName val="HistoViandesDindes"/>
      <sheetName val="GraphViandesDindes"/>
      <sheetName val="HistoOEUFS"/>
      <sheetName val="GraphOEUFS"/>
    </sheetNames>
    <sheetDataSet>
      <sheetData sheetId="0"/>
      <sheetData sheetId="1">
        <row r="1">
          <cell r="B1" t="str">
            <v>BILAN  :  TOTAL VIANDES</v>
          </cell>
          <cell r="E1" t="str">
            <v>PAYS : FRANCE</v>
          </cell>
        </row>
        <row r="3">
          <cell r="B3" t="str">
            <v>C</v>
          </cell>
        </row>
        <row r="4">
          <cell r="B4" t="str">
            <v>O</v>
          </cell>
          <cell r="C4" t="str">
            <v>Années</v>
          </cell>
          <cell r="D4">
            <v>1996</v>
          </cell>
          <cell r="E4">
            <v>1997</v>
          </cell>
          <cell r="F4">
            <v>1998</v>
          </cell>
          <cell r="G4">
            <v>1999</v>
          </cell>
          <cell r="H4">
            <v>2000</v>
          </cell>
        </row>
        <row r="5">
          <cell r="B5" t="str">
            <v>D</v>
          </cell>
        </row>
        <row r="6">
          <cell r="B6" t="str">
            <v>E</v>
          </cell>
          <cell r="C6" t="str">
            <v>CODE PRODUIT</v>
          </cell>
          <cell r="D6">
            <v>4100</v>
          </cell>
          <cell r="E6">
            <v>4100</v>
          </cell>
          <cell r="F6">
            <v>4100</v>
          </cell>
          <cell r="G6">
            <v>4100</v>
          </cell>
          <cell r="H6">
            <v>4100</v>
          </cell>
        </row>
        <row r="7">
          <cell r="A7" t="str">
            <v>PRODUCTION :</v>
          </cell>
        </row>
        <row r="9">
          <cell r="B9">
            <v>121</v>
          </cell>
          <cell r="C9" t="str">
            <v>ABATTAGES (1 000 têtes)</v>
          </cell>
        </row>
        <row r="10">
          <cell r="B10">
            <v>96</v>
          </cell>
          <cell r="C10" t="str">
            <v>POIDS MOYEN CARCASSE (kg)</v>
          </cell>
        </row>
        <row r="11">
          <cell r="B11">
            <v>12</v>
          </cell>
          <cell r="C11" t="str">
            <v>ABATTAGES (1 000 tec)</v>
          </cell>
          <cell r="D11">
            <v>7090.253751657965</v>
          </cell>
          <cell r="E11">
            <v>7158.7918559763075</v>
          </cell>
          <cell r="F11">
            <v>7205.663370056669</v>
          </cell>
          <cell r="G11">
            <v>7103.9996301213287</v>
          </cell>
          <cell r="H11">
            <v>6977.2312888716815</v>
          </cell>
        </row>
        <row r="12">
          <cell r="A12" t="str">
            <v>BILAN ANIMAUX SUR PIEDS: production indigène brute + importations animaux vivants =</v>
          </cell>
        </row>
        <row r="13">
          <cell r="B13" t="str">
            <v xml:space="preserve"> exportations animaux vivants + production utilisable (abattages)</v>
          </cell>
        </row>
        <row r="14">
          <cell r="B14" t="str">
            <v>01</v>
          </cell>
          <cell r="C14" t="str">
            <v>PRODUCTION INDIGENE BRUTE</v>
          </cell>
          <cell r="D14">
            <v>7337.8806166579643</v>
          </cell>
          <cell r="E14">
            <v>7455.2621469763071</v>
          </cell>
          <cell r="F14">
            <v>7497.8761938276693</v>
          </cell>
          <cell r="G14">
            <v>7380.1546722403291</v>
          </cell>
          <cell r="H14">
            <v>7262.4144430476817</v>
          </cell>
        </row>
        <row r="15">
          <cell r="B15" t="str">
            <v>06</v>
          </cell>
          <cell r="C15" t="str">
            <v>IMPORTS ANIMAUX VIVANTS</v>
          </cell>
          <cell r="D15">
            <v>94.813068000000001</v>
          </cell>
          <cell r="E15">
            <v>59.717496000000011</v>
          </cell>
          <cell r="F15">
            <v>62.369622441999994</v>
          </cell>
          <cell r="G15">
            <v>67.203973745999988</v>
          </cell>
          <cell r="H15">
            <v>70.093814781999995</v>
          </cell>
        </row>
        <row r="16">
          <cell r="B16" t="str">
            <v>08</v>
          </cell>
          <cell r="C16" t="str">
            <v xml:space="preserve">      -  dont  de  EUR 15 *</v>
          </cell>
          <cell r="D16">
            <v>91.049626000000004</v>
          </cell>
          <cell r="E16">
            <v>56.025629000000002</v>
          </cell>
          <cell r="F16">
            <v>59.266917999999997</v>
          </cell>
          <cell r="G16">
            <v>65.151983999999999</v>
          </cell>
          <cell r="H16">
            <v>67.333439999999996</v>
          </cell>
        </row>
        <row r="17">
          <cell r="B17" t="str">
            <v>02</v>
          </cell>
          <cell r="C17" t="str">
            <v>EXPORTS ANIMAUX VIVANTS</v>
          </cell>
          <cell r="D17">
            <v>342.43993300000005</v>
          </cell>
          <cell r="E17">
            <v>356.18778700000007</v>
          </cell>
          <cell r="F17">
            <v>354.58244621299997</v>
          </cell>
          <cell r="G17">
            <v>343.35901586499995</v>
          </cell>
          <cell r="H17">
            <v>355.276968958</v>
          </cell>
        </row>
        <row r="18">
          <cell r="B18" t="str">
            <v>04</v>
          </cell>
          <cell r="C18" t="str">
            <v xml:space="preserve">      -  dont  vers  EUR 15*</v>
          </cell>
          <cell r="D18">
            <v>315.664962</v>
          </cell>
          <cell r="E18">
            <v>332.99289900000002</v>
          </cell>
          <cell r="F18">
            <v>334.59505899999994</v>
          </cell>
          <cell r="G18">
            <v>325.37609799999996</v>
          </cell>
          <cell r="H18">
            <v>331.01544999999999</v>
          </cell>
        </row>
        <row r="19">
          <cell r="B19">
            <v>12</v>
          </cell>
          <cell r="C19" t="str">
            <v>PRODUCTION UTILISABLE (=ABATTAGES)</v>
          </cell>
          <cell r="D19">
            <v>7090.253751657965</v>
          </cell>
          <cell r="E19">
            <v>7158.7918559763075</v>
          </cell>
          <cell r="F19">
            <v>7205.663370056669</v>
          </cell>
          <cell r="G19">
            <v>7103.9996301213287</v>
          </cell>
          <cell r="H19">
            <v>6977.2312888716815</v>
          </cell>
        </row>
        <row r="20">
          <cell r="A20" t="str">
            <v>BILAN VIANDE ET ABATS : production nette (=abattages)+ importations + stocks début =</v>
          </cell>
        </row>
        <row r="21">
          <cell r="B21" t="str">
            <v>= exportations + stocks finaux + utilisation intérieure</v>
          </cell>
        </row>
        <row r="22">
          <cell r="B22">
            <v>12</v>
          </cell>
          <cell r="C22" t="str">
            <v>PRODUCTION UTILISABLE (=ABATTAGES)</v>
          </cell>
          <cell r="D22">
            <v>7090.253751657965</v>
          </cell>
          <cell r="E22">
            <v>7158.7918559763075</v>
          </cell>
          <cell r="F22">
            <v>7205.663370056669</v>
          </cell>
          <cell r="G22">
            <v>7103.9996301213287</v>
          </cell>
          <cell r="H22">
            <v>6977.2312888716815</v>
          </cell>
        </row>
        <row r="23">
          <cell r="B23">
            <v>20</v>
          </cell>
          <cell r="C23" t="str">
            <v>IMPORTATIONS</v>
          </cell>
          <cell r="D23">
            <v>1262.5714340000002</v>
          </cell>
          <cell r="E23">
            <v>1223.022549</v>
          </cell>
          <cell r="F23">
            <v>1319.2948280000001</v>
          </cell>
          <cell r="G23">
            <v>1390.0141109999997</v>
          </cell>
          <cell r="H23">
            <v>1401.269562</v>
          </cell>
        </row>
        <row r="24">
          <cell r="C24" t="str">
            <v xml:space="preserve">      -  dont  de  EUR 15*</v>
          </cell>
          <cell r="D24">
            <v>1136.73145</v>
          </cell>
          <cell r="E24">
            <v>1104.5423900000001</v>
          </cell>
          <cell r="F24">
            <v>1196.7013899999999</v>
          </cell>
          <cell r="G24">
            <v>1254.96252</v>
          </cell>
          <cell r="H24">
            <v>1249.8886500000001</v>
          </cell>
        </row>
        <row r="25">
          <cell r="B25">
            <v>100</v>
          </cell>
          <cell r="C25" t="str">
            <v>STOCKS DE DEBUT</v>
          </cell>
          <cell r="D25">
            <v>49.577999999999996</v>
          </cell>
          <cell r="E25">
            <v>145.19200000000001</v>
          </cell>
          <cell r="F25">
            <v>164.905</v>
          </cell>
          <cell r="G25">
            <v>156.37063333333333</v>
          </cell>
          <cell r="H25">
            <v>65.43146666666668</v>
          </cell>
        </row>
        <row r="26">
          <cell r="B26">
            <v>991</v>
          </cell>
          <cell r="C26" t="str">
            <v>RESSOURCES = EMPLOIS</v>
          </cell>
          <cell r="D26">
            <v>8402.4031856579641</v>
          </cell>
          <cell r="E26">
            <v>8527.0064049763059</v>
          </cell>
          <cell r="F26">
            <v>8689.8631980566697</v>
          </cell>
          <cell r="G26">
            <v>8650.384374454663</v>
          </cell>
          <cell r="H26">
            <v>8443.9323175383488</v>
          </cell>
        </row>
        <row r="27">
          <cell r="B27">
            <v>30</v>
          </cell>
          <cell r="C27" t="str">
            <v>EXPORTATIONS</v>
          </cell>
          <cell r="D27">
            <v>1908.5726380000001</v>
          </cell>
          <cell r="E27">
            <v>2070.2476079999997</v>
          </cell>
          <cell r="F27">
            <v>1989.9305180000001</v>
          </cell>
          <cell r="G27">
            <v>2039.9599209999999</v>
          </cell>
          <cell r="H27">
            <v>1973.1759559999998</v>
          </cell>
        </row>
        <row r="28">
          <cell r="C28" t="str">
            <v xml:space="preserve">     -  dont  vers  EUR 15*</v>
          </cell>
          <cell r="D28">
            <v>1222.1977299999999</v>
          </cell>
          <cell r="E28">
            <v>1315.2407800000001</v>
          </cell>
          <cell r="F28">
            <v>1225.2626</v>
          </cell>
          <cell r="G28">
            <v>1188.4264500000002</v>
          </cell>
          <cell r="H28">
            <v>1210.2639000000001</v>
          </cell>
        </row>
        <row r="29">
          <cell r="B29">
            <v>40</v>
          </cell>
          <cell r="C29" t="str">
            <v>STOCKS FINAUX</v>
          </cell>
          <cell r="D29">
            <v>145.19200000000001</v>
          </cell>
          <cell r="E29">
            <v>164.905</v>
          </cell>
          <cell r="F29">
            <v>156.37063333333333</v>
          </cell>
          <cell r="G29">
            <v>65.43146666666668</v>
          </cell>
          <cell r="H29">
            <v>37.638833333333345</v>
          </cell>
        </row>
        <row r="30">
          <cell r="B30">
            <v>50</v>
          </cell>
          <cell r="C30" t="str">
            <v>UTILISATION  INTÉRIEURE</v>
          </cell>
          <cell r="D30">
            <v>6348.6385476579644</v>
          </cell>
          <cell r="E30">
            <v>6291.8537969763065</v>
          </cell>
          <cell r="F30">
            <v>6543.5620467233366</v>
          </cell>
          <cell r="G30">
            <v>6544.9929867879964</v>
          </cell>
          <cell r="H30">
            <v>6433.1175282050153</v>
          </cell>
        </row>
        <row r="31">
          <cell r="B31">
            <v>53</v>
          </cell>
          <cell r="C31" t="str">
            <v>-   pertes</v>
          </cell>
        </row>
        <row r="32">
          <cell r="B32">
            <v>55</v>
          </cell>
          <cell r="C32" t="str">
            <v>-  alimentation animale</v>
          </cell>
          <cell r="D32">
            <v>393.8</v>
          </cell>
          <cell r="E32">
            <v>397.5</v>
          </cell>
          <cell r="F32">
            <v>423</v>
          </cell>
          <cell r="G32">
            <v>401.25</v>
          </cell>
          <cell r="H32">
            <v>393.75</v>
          </cell>
        </row>
        <row r="33">
          <cell r="B33">
            <v>70</v>
          </cell>
          <cell r="C33" t="str">
            <v>-  consommation humaine brute</v>
          </cell>
          <cell r="D33">
            <v>5954.838547657966</v>
          </cell>
          <cell r="E33">
            <v>5894.3537969763074</v>
          </cell>
          <cell r="F33">
            <v>6120.5620467233348</v>
          </cell>
          <cell r="G33">
            <v>6143.7429867879973</v>
          </cell>
          <cell r="H33">
            <v>6039.3675282050153</v>
          </cell>
        </row>
        <row r="34">
          <cell r="B34">
            <v>701</v>
          </cell>
          <cell r="C34" t="str">
            <v xml:space="preserve">     -dont  graisses de découpe</v>
          </cell>
          <cell r="D34">
            <v>536.90097176540257</v>
          </cell>
          <cell r="E34">
            <v>521.07700259450462</v>
          </cell>
          <cell r="F34">
            <v>536.736821970763</v>
          </cell>
          <cell r="G34">
            <v>540.04241042235969</v>
          </cell>
          <cell r="H34">
            <v>529.08041317313712</v>
          </cell>
        </row>
        <row r="35">
          <cell r="B35">
            <v>702</v>
          </cell>
          <cell r="C35" t="str">
            <v xml:space="preserve">     -dont  consommation humaine nette</v>
          </cell>
          <cell r="D35">
            <v>5417.9375758925635</v>
          </cell>
          <cell r="E35">
            <v>5373.2767943818026</v>
          </cell>
          <cell r="F35">
            <v>5583.8252247525725</v>
          </cell>
          <cell r="G35">
            <v>5603.7005763656371</v>
          </cell>
          <cell r="H35">
            <v>5510.2871150318788</v>
          </cell>
        </row>
        <row r="37">
          <cell r="A37" t="str">
            <v>RATIOS</v>
          </cell>
          <cell r="C37" t="str">
            <v>* UE à 25 depuis la campagne 2004</v>
          </cell>
        </row>
        <row r="38">
          <cell r="B38">
            <v>45</v>
          </cell>
          <cell r="C38" t="str">
            <v>VARIATION DES STOCKS  (1 000 t)</v>
          </cell>
          <cell r="D38">
            <v>95.614000000000004</v>
          </cell>
          <cell r="E38">
            <v>19.712999999999994</v>
          </cell>
          <cell r="F38">
            <v>-8.5343666666666707</v>
          </cell>
          <cell r="G38">
            <v>-90.939166666666651</v>
          </cell>
          <cell r="H38">
            <v>-27.792633333333335</v>
          </cell>
        </row>
        <row r="39">
          <cell r="B39">
            <v>80</v>
          </cell>
          <cell r="C39" t="str">
            <v>TAUX D'APPROVISIONNEMENT VIANDES EN  %</v>
          </cell>
          <cell r="D39">
            <v>111.68148412345171</v>
          </cell>
          <cell r="E39">
            <v>113.77873814259047</v>
          </cell>
          <cell r="F39">
            <v>110.11836242410014</v>
          </cell>
          <cell r="G39">
            <v>108.540981548212</v>
          </cell>
          <cell r="H39">
            <v>108.45801057234044</v>
          </cell>
        </row>
        <row r="40">
          <cell r="B40">
            <v>801</v>
          </cell>
          <cell r="C40" t="str">
            <v>TAUX D'APPROVISIONNEMENT TOTAL EN  %</v>
          </cell>
          <cell r="D40">
            <v>115.58195606150763</v>
          </cell>
          <cell r="E40">
            <v>118.49070858193022</v>
          </cell>
          <cell r="F40">
            <v>114.58401617177607</v>
          </cell>
          <cell r="G40">
            <v>112.76031444400667</v>
          </cell>
          <cell r="H40">
            <v>112.89105804777765</v>
          </cell>
        </row>
        <row r="41">
          <cell r="B41">
            <v>90</v>
          </cell>
          <cell r="C41" t="str">
            <v>CONSOMMATION HUMAINE BRUTE EN KG/TETE/AN</v>
          </cell>
          <cell r="D41">
            <v>99.817934989321714</v>
          </cell>
          <cell r="E41">
            <v>98.50354780287617</v>
          </cell>
          <cell r="F41">
            <v>101.91933869620726</v>
          </cell>
          <cell r="G41">
            <v>101.82549368184827</v>
          </cell>
          <cell r="H41">
            <v>99.472403864100798</v>
          </cell>
        </row>
        <row r="42">
          <cell r="C42" t="str">
            <v>Source : AGRESTE - Bilans</v>
          </cell>
        </row>
      </sheetData>
      <sheetData sheetId="2"/>
      <sheetData sheetId="3"/>
      <sheetData sheetId="4"/>
      <sheetData sheetId="5"/>
      <sheetData sheetId="6">
        <row r="1">
          <cell r="A1" t="str">
            <v>BILANS : VIANDE PORCINE</v>
          </cell>
        </row>
        <row r="3">
          <cell r="B3" t="str">
            <v>C</v>
          </cell>
        </row>
        <row r="4">
          <cell r="B4" t="str">
            <v>O</v>
          </cell>
          <cell r="C4" t="str">
            <v>Années</v>
          </cell>
          <cell r="D4">
            <v>1996</v>
          </cell>
          <cell r="E4">
            <v>1997</v>
          </cell>
          <cell r="F4">
            <v>1998</v>
          </cell>
          <cell r="G4">
            <v>1999</v>
          </cell>
          <cell r="H4">
            <v>2000</v>
          </cell>
        </row>
        <row r="5">
          <cell r="B5" t="str">
            <v>D</v>
          </cell>
        </row>
        <row r="6">
          <cell r="B6" t="str">
            <v>E</v>
          </cell>
          <cell r="C6" t="str">
            <v>CODE PRODUIT</v>
          </cell>
          <cell r="D6">
            <v>4120</v>
          </cell>
          <cell r="E6">
            <v>4120</v>
          </cell>
          <cell r="F6">
            <v>4120</v>
          </cell>
          <cell r="G6">
            <v>4120</v>
          </cell>
          <cell r="H6">
            <v>4120</v>
          </cell>
        </row>
        <row r="7">
          <cell r="A7" t="str">
            <v>PRODUCTION :</v>
          </cell>
        </row>
        <row r="9">
          <cell r="B9">
            <v>121</v>
          </cell>
          <cell r="C9" t="str">
            <v>ABATTAGES (1 000 têtes)</v>
          </cell>
          <cell r="D9">
            <v>25423.109997634758</v>
          </cell>
          <cell r="E9">
            <v>25756.448089999994</v>
          </cell>
          <cell r="F9">
            <v>26740.475196937499</v>
          </cell>
          <cell r="G9">
            <v>27221.075390292364</v>
          </cell>
          <cell r="H9">
            <v>26967.590246374715</v>
          </cell>
        </row>
        <row r="10">
          <cell r="B10">
            <v>96</v>
          </cell>
          <cell r="C10" t="str">
            <v>POIDS MOYEN CARCASSE (kg)</v>
          </cell>
          <cell r="D10">
            <v>85.018073426338162</v>
          </cell>
          <cell r="E10">
            <v>86.139877601851836</v>
          </cell>
          <cell r="F10">
            <v>87.040765972123125</v>
          </cell>
          <cell r="G10">
            <v>86.425156912338224</v>
          </cell>
          <cell r="H10">
            <v>85.953658132281959</v>
          </cell>
        </row>
        <row r="11">
          <cell r="B11">
            <v>12</v>
          </cell>
          <cell r="C11" t="str">
            <v>ABATTAGES (1 000 tec)</v>
          </cell>
          <cell r="D11">
            <v>2161.4238325047836</v>
          </cell>
          <cell r="E11">
            <v>2218.65728593105</v>
          </cell>
          <cell r="F11">
            <v>2327.5114435999999</v>
          </cell>
          <cell r="G11">
            <v>2352.5857119286061</v>
          </cell>
          <cell r="H11">
            <v>2317.9630326883535</v>
          </cell>
        </row>
        <row r="12">
          <cell r="A12" t="str">
            <v>BILAN ANIMAUX SUR PIEDS: production indigène brute + importations animaux vivants = exportations animaux vivants + production utilisable (abattages)</v>
          </cell>
        </row>
        <row r="14">
          <cell r="B14" t="str">
            <v>01</v>
          </cell>
          <cell r="C14" t="str">
            <v>PRODUCTION INDIGENE BRUTE</v>
          </cell>
          <cell r="D14">
            <v>2141.6011065047837</v>
          </cell>
          <cell r="E14">
            <v>2227.89312793105</v>
          </cell>
          <cell r="F14">
            <v>2333.5132085999999</v>
          </cell>
          <cell r="G14">
            <v>2349.4720629286062</v>
          </cell>
          <cell r="H14">
            <v>2311.2706546883533</v>
          </cell>
        </row>
        <row r="15">
          <cell r="B15" t="str">
            <v>06</v>
          </cell>
          <cell r="C15" t="str">
            <v>IMPORTS ANIMAUX VIVANTS</v>
          </cell>
          <cell r="D15">
            <v>39.094902000000005</v>
          </cell>
          <cell r="E15">
            <v>14.375592000000001</v>
          </cell>
          <cell r="F15">
            <v>18.099004000000001</v>
          </cell>
          <cell r="G15">
            <v>20.962325999999997</v>
          </cell>
          <cell r="H15">
            <v>24.821642999999998</v>
          </cell>
        </row>
        <row r="16">
          <cell r="B16" t="str">
            <v>08</v>
          </cell>
          <cell r="C16" t="str">
            <v xml:space="preserve">      -  dont  de  EUR 15*</v>
          </cell>
          <cell r="D16">
            <v>39.030999999999999</v>
          </cell>
          <cell r="E16">
            <v>13.851000000000001</v>
          </cell>
          <cell r="F16">
            <v>17.715</v>
          </cell>
          <cell r="G16">
            <v>20.937000000000001</v>
          </cell>
          <cell r="H16">
            <v>24.738</v>
          </cell>
        </row>
        <row r="17">
          <cell r="B17" t="str">
            <v>02</v>
          </cell>
          <cell r="C17" t="str">
            <v>EXPORTS ANIMAUX VIVANTS</v>
          </cell>
          <cell r="D17">
            <v>19.272175999999995</v>
          </cell>
          <cell r="E17">
            <v>23.611434000000003</v>
          </cell>
          <cell r="F17">
            <v>24.100769</v>
          </cell>
          <cell r="G17">
            <v>17.848676999999999</v>
          </cell>
          <cell r="H17">
            <v>18.129265</v>
          </cell>
        </row>
        <row r="18">
          <cell r="B18" t="str">
            <v>04</v>
          </cell>
          <cell r="C18" t="str">
            <v xml:space="preserve">      -  dont  vers  EUR 15*</v>
          </cell>
          <cell r="D18">
            <v>19.154</v>
          </cell>
          <cell r="E18">
            <v>23.472999999999999</v>
          </cell>
          <cell r="F18">
            <v>23.893999999999998</v>
          </cell>
          <cell r="G18">
            <v>17.6554</v>
          </cell>
          <cell r="H18">
            <v>17.881</v>
          </cell>
        </row>
        <row r="19">
          <cell r="B19">
            <v>12</v>
          </cell>
          <cell r="C19" t="str">
            <v>PRODUCTION UTILISABLE (=ABATTAGES)</v>
          </cell>
          <cell r="D19">
            <v>2161.4238325047836</v>
          </cell>
          <cell r="E19">
            <v>2218.65728593105</v>
          </cell>
          <cell r="F19">
            <v>2327.5114435999999</v>
          </cell>
          <cell r="G19">
            <v>2352.5857119286061</v>
          </cell>
          <cell r="H19">
            <v>2317.9630326883535</v>
          </cell>
        </row>
        <row r="20">
          <cell r="A20" t="str">
            <v>BILAN VIANDE ET ABATS : production nette (=abattages)+ importations + stocks début = exportations + stocks finaux + utilisation intérieure</v>
          </cell>
        </row>
        <row r="22">
          <cell r="B22">
            <v>12</v>
          </cell>
          <cell r="C22" t="str">
            <v>PRODUCTION UTILISABLE (=ABATTAGES)</v>
          </cell>
          <cell r="D22">
            <v>2161.4238325047836</v>
          </cell>
          <cell r="E22">
            <v>2218.65728593105</v>
          </cell>
          <cell r="F22">
            <v>2327.5114435999999</v>
          </cell>
          <cell r="G22">
            <v>2352.5857119286061</v>
          </cell>
          <cell r="H22">
            <v>2317.9630326883535</v>
          </cell>
        </row>
        <row r="23">
          <cell r="B23">
            <v>20</v>
          </cell>
          <cell r="C23" t="str">
            <v>IMPORTATIONS</v>
          </cell>
          <cell r="D23">
            <v>449.767516</v>
          </cell>
          <cell r="E23">
            <v>443.42683400000004</v>
          </cell>
          <cell r="F23">
            <v>488.32415400000002</v>
          </cell>
          <cell r="G23">
            <v>503.26403799999991</v>
          </cell>
          <cell r="H23">
            <v>502.96695400000004</v>
          </cell>
        </row>
        <row r="24">
          <cell r="C24" t="str">
            <v xml:space="preserve">      -  dont  de  EUR 15*</v>
          </cell>
          <cell r="D24">
            <v>443.28699999999998</v>
          </cell>
          <cell r="E24">
            <v>435.74799999999999</v>
          </cell>
          <cell r="F24">
            <v>479.39100000000002</v>
          </cell>
          <cell r="G24">
            <v>492.72900000000004</v>
          </cell>
          <cell r="H24">
            <v>492.12900000000002</v>
          </cell>
        </row>
        <row r="25">
          <cell r="B25">
            <v>100</v>
          </cell>
          <cell r="C25" t="str">
            <v>STOCKS DE DEBUT</v>
          </cell>
          <cell r="D25">
            <v>1.778</v>
          </cell>
          <cell r="E25">
            <v>0</v>
          </cell>
          <cell r="F25">
            <v>0</v>
          </cell>
          <cell r="G25">
            <v>9.1370000000000005</v>
          </cell>
          <cell r="H25">
            <v>6</v>
          </cell>
        </row>
        <row r="26">
          <cell r="B26">
            <v>991</v>
          </cell>
          <cell r="C26" t="str">
            <v>RESSOURCES = EMPLOIS</v>
          </cell>
          <cell r="D26">
            <v>2612.9693485047833</v>
          </cell>
          <cell r="E26">
            <v>2662.0841199310498</v>
          </cell>
          <cell r="F26">
            <v>2815.8355975999998</v>
          </cell>
          <cell r="G26">
            <v>2864.9867499286061</v>
          </cell>
          <cell r="H26">
            <v>2826.9299866883534</v>
          </cell>
        </row>
        <row r="27">
          <cell r="B27">
            <v>30</v>
          </cell>
          <cell r="C27" t="str">
            <v>EXPORTATIONS</v>
          </cell>
          <cell r="D27">
            <v>512.69661399999995</v>
          </cell>
          <cell r="E27">
            <v>588.24175000000002</v>
          </cell>
          <cell r="F27">
            <v>569.87756800000011</v>
          </cell>
          <cell r="G27">
            <v>636.84364599999992</v>
          </cell>
          <cell r="H27">
            <v>635.60194999999999</v>
          </cell>
        </row>
        <row r="28">
          <cell r="C28" t="str">
            <v xml:space="preserve">     -  dont  vers  EUR 15*</v>
          </cell>
          <cell r="D28">
            <v>407.18100000000004</v>
          </cell>
          <cell r="E28">
            <v>447.233</v>
          </cell>
          <cell r="F28">
            <v>405.38200000000001</v>
          </cell>
          <cell r="G28">
            <v>379.41</v>
          </cell>
          <cell r="H28">
            <v>398.50099999999998</v>
          </cell>
        </row>
        <row r="29">
          <cell r="B29">
            <v>40</v>
          </cell>
          <cell r="C29" t="str">
            <v>STOCKS FINAUX</v>
          </cell>
          <cell r="D29">
            <v>0</v>
          </cell>
          <cell r="E29">
            <v>0</v>
          </cell>
          <cell r="F29">
            <v>9.1370000000000005</v>
          </cell>
          <cell r="G29">
            <v>6</v>
          </cell>
          <cell r="H29">
            <v>0</v>
          </cell>
        </row>
        <row r="30">
          <cell r="B30">
            <v>50</v>
          </cell>
          <cell r="C30" t="str">
            <v>UTILISATION  INTÉRIEURE</v>
          </cell>
          <cell r="D30">
            <v>2100.2727345047833</v>
          </cell>
          <cell r="E30">
            <v>2073.8423699310497</v>
          </cell>
          <cell r="F30">
            <v>2236.8210295999993</v>
          </cell>
          <cell r="G30">
            <v>2222.1431039286063</v>
          </cell>
          <cell r="H30">
            <v>2191.3280366883537</v>
          </cell>
        </row>
        <row r="31">
          <cell r="B31">
            <v>53</v>
          </cell>
          <cell r="C31" t="str">
            <v>-   pertes</v>
          </cell>
        </row>
        <row r="32">
          <cell r="B32">
            <v>55</v>
          </cell>
          <cell r="C32" t="str">
            <v>-  alimentation animale</v>
          </cell>
        </row>
        <row r="33">
          <cell r="B33">
            <v>70</v>
          </cell>
          <cell r="C33" t="str">
            <v>-  consommation humaine brute</v>
          </cell>
          <cell r="D33">
            <v>2100.2727345047833</v>
          </cell>
          <cell r="E33">
            <v>2073.8423699310497</v>
          </cell>
          <cell r="F33">
            <v>2236.8210295999993</v>
          </cell>
          <cell r="G33">
            <v>2222.1431039286063</v>
          </cell>
          <cell r="H33">
            <v>2191.3280366883537</v>
          </cell>
        </row>
        <row r="34">
          <cell r="B34">
            <v>701</v>
          </cell>
          <cell r="C34" t="str">
            <v xml:space="preserve">     -dont  graisses de découpe</v>
          </cell>
          <cell r="D34">
            <v>436.27273450478333</v>
          </cell>
          <cell r="E34">
            <v>421.54488432689959</v>
          </cell>
          <cell r="F34">
            <v>442.22717428400006</v>
          </cell>
          <cell r="G34">
            <v>446.99128526643517</v>
          </cell>
          <cell r="H34">
            <v>440.41297621078718</v>
          </cell>
        </row>
        <row r="35">
          <cell r="B35">
            <v>702</v>
          </cell>
          <cell r="C35" t="str">
            <v xml:space="preserve">     -dont  consommation humaine nette</v>
          </cell>
          <cell r="D35">
            <v>1664</v>
          </cell>
          <cell r="E35">
            <v>1652.2974856041501</v>
          </cell>
          <cell r="F35">
            <v>1794.5938553159992</v>
          </cell>
          <cell r="G35">
            <v>1775.1518186621711</v>
          </cell>
          <cell r="H35">
            <v>1750.9150604775664</v>
          </cell>
        </row>
        <row r="37">
          <cell r="A37" t="str">
            <v>RATIOS</v>
          </cell>
          <cell r="C37" t="str">
            <v>* UE à 25 depuis la campagne 2004</v>
          </cell>
        </row>
        <row r="38">
          <cell r="B38">
            <v>45</v>
          </cell>
          <cell r="C38" t="str">
            <v>VARIATION DES STOCKS  (1 000 t)</v>
          </cell>
          <cell r="D38">
            <v>-1.778</v>
          </cell>
          <cell r="E38">
            <v>0</v>
          </cell>
          <cell r="F38">
            <v>9.1370000000000005</v>
          </cell>
          <cell r="G38">
            <v>-3.1370000000000005</v>
          </cell>
          <cell r="H38">
            <v>-6</v>
          </cell>
        </row>
        <row r="39">
          <cell r="B39">
            <v>80</v>
          </cell>
          <cell r="C39" t="str">
            <v>TAUX D'APPROVISIONNEMENT VIANDES EN  %</v>
          </cell>
          <cell r="D39">
            <v>102.91157891046083</v>
          </cell>
          <cell r="E39">
            <v>106.9829278299881</v>
          </cell>
          <cell r="F39">
            <v>104.05443317994101</v>
          </cell>
          <cell r="G39">
            <v>105.87012635547124</v>
          </cell>
          <cell r="H39">
            <v>105.77891551971274</v>
          </cell>
        </row>
        <row r="40">
          <cell r="B40">
            <v>801</v>
          </cell>
          <cell r="C40" t="str">
            <v>TAUX D'APPROVISIONNEMENT TOTAL EN  %</v>
          </cell>
          <cell r="D40">
            <v>101.96776215398259</v>
          </cell>
          <cell r="E40">
            <v>107.42827710695882</v>
          </cell>
          <cell r="F40">
            <v>104.32274990803764</v>
          </cell>
          <cell r="G40">
            <v>105.73000716177508</v>
          </cell>
          <cell r="H40">
            <v>105.47351268234868</v>
          </cell>
        </row>
        <row r="41">
          <cell r="B41">
            <v>90</v>
          </cell>
          <cell r="C41" t="str">
            <v>CONSOMMATION HUMAINE BRUTE EN KG/TETE/AN</v>
          </cell>
          <cell r="D41">
            <v>35.205805429451416</v>
          </cell>
          <cell r="E41">
            <v>34.643141338239808</v>
          </cell>
          <cell r="F41">
            <v>37.24744858042061</v>
          </cell>
          <cell r="G41">
            <v>36.829473348060965</v>
          </cell>
          <cell r="H41">
            <v>36.092631628427604</v>
          </cell>
        </row>
        <row r="42">
          <cell r="C42" t="str">
            <v>Source : AGRESTE - Bilans</v>
          </cell>
        </row>
      </sheetData>
      <sheetData sheetId="7"/>
      <sheetData sheetId="8"/>
      <sheetData sheetId="9"/>
      <sheetData sheetId="10">
        <row r="1">
          <cell r="B1" t="str">
            <v>BILAN  :  VIANDE DE VOLAILLE</v>
          </cell>
        </row>
        <row r="3">
          <cell r="B3" t="str">
            <v>C</v>
          </cell>
        </row>
        <row r="4">
          <cell r="B4" t="str">
            <v>O</v>
          </cell>
          <cell r="C4" t="str">
            <v>Années</v>
          </cell>
          <cell r="D4">
            <v>1996</v>
          </cell>
          <cell r="E4">
            <v>1997</v>
          </cell>
          <cell r="F4">
            <v>1998</v>
          </cell>
          <cell r="G4">
            <v>1999</v>
          </cell>
          <cell r="H4">
            <v>2000</v>
          </cell>
          <cell r="I4">
            <v>2001</v>
          </cell>
        </row>
        <row r="5">
          <cell r="B5" t="str">
            <v>D</v>
          </cell>
        </row>
        <row r="6">
          <cell r="B6" t="str">
            <v>E</v>
          </cell>
          <cell r="C6" t="str">
            <v>CODE PRODUIT</v>
          </cell>
          <cell r="D6">
            <v>4150</v>
          </cell>
          <cell r="E6">
            <v>4150</v>
          </cell>
          <cell r="F6">
            <v>4150</v>
          </cell>
          <cell r="G6">
            <v>4150</v>
          </cell>
          <cell r="H6">
            <v>4150</v>
          </cell>
          <cell r="I6">
            <v>4150</v>
          </cell>
        </row>
        <row r="8">
          <cell r="A8" t="str">
            <v>PRODUCTION :</v>
          </cell>
        </row>
        <row r="9">
          <cell r="B9">
            <v>121</v>
          </cell>
          <cell r="C9" t="str">
            <v>ABATTAGES (millions têtes)</v>
          </cell>
          <cell r="D9">
            <v>1203900</v>
          </cell>
          <cell r="E9">
            <v>1231800</v>
          </cell>
          <cell r="F9">
            <v>1216148.4551566497</v>
          </cell>
          <cell r="G9">
            <v>1160013.49918236</v>
          </cell>
          <cell r="H9">
            <v>1118975.495905824</v>
          </cell>
          <cell r="I9">
            <v>1133647.0690034914</v>
          </cell>
        </row>
        <row r="10">
          <cell r="B10">
            <v>96</v>
          </cell>
          <cell r="C10" t="str">
            <v>POIDS MOYEN CARCASSE (kg)</v>
          </cell>
          <cell r="D10">
            <v>1.8296370130409501</v>
          </cell>
          <cell r="E10">
            <v>1.8256210423770094</v>
          </cell>
          <cell r="F10">
            <v>1.8818691250510009</v>
          </cell>
          <cell r="G10">
            <v>1.8880079387536473</v>
          </cell>
          <cell r="H10">
            <v>1.9564919417376947</v>
          </cell>
          <cell r="I10">
            <v>1.9585194074679306</v>
          </cell>
        </row>
        <row r="11">
          <cell r="B11">
            <v>12</v>
          </cell>
          <cell r="C11" t="str">
            <v>ABATTAGES (1 000 tec)</v>
          </cell>
          <cell r="D11">
            <v>2202.6999999999998</v>
          </cell>
          <cell r="E11">
            <v>2248.8000000000002</v>
          </cell>
          <cell r="F11">
            <v>2288.6322292377708</v>
          </cell>
          <cell r="G11">
            <v>2190.1146955176932</v>
          </cell>
          <cell r="H11">
            <v>2189.2665407416853</v>
          </cell>
          <cell r="I11">
            <v>2220.2697858624742</v>
          </cell>
        </row>
        <row r="13">
          <cell r="A13" t="str">
            <v>BILAN ANIMAUX SUR PIEDS: production indigène brute + importations animaux vivants = exportations animaux vivants + abattages</v>
          </cell>
        </row>
        <row r="14">
          <cell r="B14" t="str">
            <v>01</v>
          </cell>
          <cell r="C14" t="str">
            <v>PRODUCTION INDIGENE TOTALE</v>
          </cell>
          <cell r="D14">
            <v>2229.6999999999998</v>
          </cell>
          <cell r="E14">
            <v>2275.1999999999998</v>
          </cell>
          <cell r="F14">
            <v>2324.8417930087708</v>
          </cell>
          <cell r="G14">
            <v>2233.3538936366931</v>
          </cell>
          <cell r="H14">
            <v>2242.9200629176853</v>
          </cell>
          <cell r="I14">
            <v>2268.7188054121411</v>
          </cell>
        </row>
        <row r="15">
          <cell r="B15" t="str">
            <v>06</v>
          </cell>
          <cell r="C15" t="str">
            <v>IMPORTS ANIMAUX VIVANTS</v>
          </cell>
          <cell r="D15">
            <v>4.7</v>
          </cell>
          <cell r="E15">
            <v>4.2</v>
          </cell>
          <cell r="F15">
            <v>4.5928204419999989</v>
          </cell>
          <cell r="G15">
            <v>5.7180587460000005</v>
          </cell>
          <cell r="H15">
            <v>5.8510417820000002</v>
          </cell>
          <cell r="I15">
            <v>4.611502417333333</v>
          </cell>
        </row>
        <row r="16">
          <cell r="B16" t="str">
            <v>08</v>
          </cell>
          <cell r="C16" t="str">
            <v xml:space="preserve">      -  dont  de  EUR 15*</v>
          </cell>
          <cell r="D16">
            <v>4.7</v>
          </cell>
          <cell r="E16">
            <v>4.2</v>
          </cell>
          <cell r="F16">
            <v>4.5999999999999996</v>
          </cell>
          <cell r="G16">
            <v>5.6</v>
          </cell>
          <cell r="H16">
            <v>5.0999999999999996</v>
          </cell>
          <cell r="I16">
            <v>4.5999999999999996</v>
          </cell>
        </row>
        <row r="17">
          <cell r="B17" t="str">
            <v>02</v>
          </cell>
          <cell r="C17" t="str">
            <v>EXPORTS ANIMAUX VIVANTS</v>
          </cell>
          <cell r="D17">
            <v>31.7</v>
          </cell>
          <cell r="E17">
            <v>30.6</v>
          </cell>
          <cell r="F17">
            <v>40.802384212999996</v>
          </cell>
          <cell r="G17">
            <v>48.957256864999998</v>
          </cell>
          <cell r="H17">
            <v>59.504563958000006</v>
          </cell>
          <cell r="I17">
            <v>53.060521967</v>
          </cell>
        </row>
        <row r="18">
          <cell r="B18" t="str">
            <v>04</v>
          </cell>
          <cell r="C18" t="str">
            <v xml:space="preserve">      -  dont  vers  EUR 15*</v>
          </cell>
          <cell r="D18">
            <v>31.5</v>
          </cell>
          <cell r="E18">
            <v>30.4</v>
          </cell>
          <cell r="F18">
            <v>38.4</v>
          </cell>
          <cell r="G18">
            <v>47.8</v>
          </cell>
          <cell r="H18">
            <v>58.5</v>
          </cell>
          <cell r="I18">
            <v>52.4</v>
          </cell>
        </row>
        <row r="19">
          <cell r="B19">
            <v>12</v>
          </cell>
          <cell r="C19" t="str">
            <v>PRODUCTION UTILISABLE (=ABATTAGES)</v>
          </cell>
          <cell r="D19">
            <v>2202.6999999999998</v>
          </cell>
          <cell r="E19">
            <v>2248.8000000000002</v>
          </cell>
          <cell r="F19">
            <v>2288.6322292377708</v>
          </cell>
          <cell r="G19">
            <v>2190.1146955176932</v>
          </cell>
          <cell r="H19">
            <v>2189.2665407416853</v>
          </cell>
          <cell r="I19">
            <v>2220.2697858624742</v>
          </cell>
        </row>
        <row r="21">
          <cell r="A21" t="str">
            <v>BILAN VIANDE ET ABATS : production nette (=abattages)+ importations + stocks début = exportations + stocks finaux + utilisation intérieure</v>
          </cell>
        </row>
        <row r="22">
          <cell r="B22">
            <v>12</v>
          </cell>
          <cell r="C22" t="str">
            <v>PRODUCTION UTILISABLE (=ABATTAGES)</v>
          </cell>
          <cell r="D22">
            <v>2202.6999999999998</v>
          </cell>
          <cell r="E22">
            <v>2248.8000000000002</v>
          </cell>
          <cell r="F22">
            <v>2288.6322292377708</v>
          </cell>
          <cell r="G22">
            <v>2190.1146955176932</v>
          </cell>
          <cell r="H22">
            <v>2189.2665407416853</v>
          </cell>
          <cell r="I22">
            <v>2220.2697858624742</v>
          </cell>
        </row>
        <row r="23">
          <cell r="B23">
            <v>20</v>
          </cell>
          <cell r="C23" t="str">
            <v>IMPORTATIONS</v>
          </cell>
          <cell r="D23">
            <v>118.8</v>
          </cell>
          <cell r="E23">
            <v>125.7</v>
          </cell>
          <cell r="F23">
            <v>145</v>
          </cell>
          <cell r="G23">
            <v>169.49210000000002</v>
          </cell>
          <cell r="H23">
            <v>187.05979000000002</v>
          </cell>
          <cell r="I23">
            <v>211.56669500000004</v>
          </cell>
        </row>
        <row r="24">
          <cell r="C24" t="str">
            <v xml:space="preserve">      -  dont  de  EUR 15*</v>
          </cell>
          <cell r="D24">
            <v>100.2</v>
          </cell>
          <cell r="E24">
            <v>108.7</v>
          </cell>
          <cell r="F24">
            <v>123</v>
          </cell>
          <cell r="G24">
            <v>141</v>
          </cell>
          <cell r="H24">
            <v>148</v>
          </cell>
          <cell r="I24">
            <v>171.9</v>
          </cell>
        </row>
        <row r="25">
          <cell r="B25">
            <v>100</v>
          </cell>
          <cell r="C25" t="str">
            <v>STOCKS DE DEBUT</v>
          </cell>
          <cell r="D25">
            <v>47.8</v>
          </cell>
          <cell r="E25">
            <v>48.8</v>
          </cell>
          <cell r="F25">
            <v>59.7</v>
          </cell>
          <cell r="G25">
            <v>73.711633333333339</v>
          </cell>
          <cell r="H25">
            <v>47.606466666666677</v>
          </cell>
          <cell r="I25">
            <v>26.193833333333345</v>
          </cell>
        </row>
        <row r="26">
          <cell r="B26">
            <v>991</v>
          </cell>
          <cell r="C26" t="str">
            <v>RESSOURCES = EMPLOIS</v>
          </cell>
          <cell r="D26">
            <v>2369.3000000000002</v>
          </cell>
          <cell r="E26">
            <v>2423.3000000000002</v>
          </cell>
          <cell r="F26">
            <v>2493.3322292377707</v>
          </cell>
          <cell r="G26">
            <v>2433.3184288510265</v>
          </cell>
          <cell r="H26">
            <v>2423.9327974083521</v>
          </cell>
          <cell r="I26">
            <v>2458.0303141958075</v>
          </cell>
        </row>
        <row r="27">
          <cell r="B27">
            <v>30</v>
          </cell>
          <cell r="C27" t="str">
            <v>EXPORTATIONS</v>
          </cell>
          <cell r="D27">
            <v>858</v>
          </cell>
          <cell r="E27">
            <v>905</v>
          </cell>
          <cell r="F27">
            <v>938</v>
          </cell>
          <cell r="G27">
            <v>910.9702319999999</v>
          </cell>
          <cell r="H27">
            <v>898.31984999999986</v>
          </cell>
          <cell r="I27">
            <v>822.65130999999997</v>
          </cell>
        </row>
        <row r="28">
          <cell r="C28" t="str">
            <v xml:space="preserve">     -  dont  vers  EUR 15*</v>
          </cell>
          <cell r="D28">
            <v>446</v>
          </cell>
          <cell r="E28">
            <v>476</v>
          </cell>
          <cell r="F28">
            <v>447</v>
          </cell>
          <cell r="G28">
            <v>440</v>
          </cell>
          <cell r="H28">
            <v>466</v>
          </cell>
          <cell r="I28">
            <v>414.7</v>
          </cell>
        </row>
        <row r="29">
          <cell r="B29">
            <v>40</v>
          </cell>
          <cell r="C29" t="str">
            <v>STOCKS FINAUX</v>
          </cell>
          <cell r="D29">
            <v>48.8</v>
          </cell>
          <cell r="E29">
            <v>59.7</v>
          </cell>
          <cell r="F29">
            <v>73.711633333333339</v>
          </cell>
          <cell r="G29">
            <v>47.606466666666677</v>
          </cell>
          <cell r="H29">
            <v>26.193833333333345</v>
          </cell>
          <cell r="I29">
            <v>51.405233333333342</v>
          </cell>
        </row>
        <row r="30">
          <cell r="B30">
            <v>50</v>
          </cell>
          <cell r="C30" t="str">
            <v>UTILISATION  INTÉRIEURE</v>
          </cell>
          <cell r="D30">
            <v>1462.5</v>
          </cell>
          <cell r="E30">
            <v>1458.6</v>
          </cell>
          <cell r="F30">
            <v>1481.6205959044373</v>
          </cell>
          <cell r="G30">
            <v>1474.74173018436</v>
          </cell>
          <cell r="H30">
            <v>1499.419114075019</v>
          </cell>
          <cell r="I30">
            <v>1583.9737708624741</v>
          </cell>
        </row>
        <row r="31">
          <cell r="B31">
            <v>53</v>
          </cell>
          <cell r="C31" t="str">
            <v>-   pertes</v>
          </cell>
        </row>
        <row r="32">
          <cell r="B32">
            <v>55</v>
          </cell>
          <cell r="C32" t="str">
            <v>-  alimentation animale</v>
          </cell>
          <cell r="E32">
            <v>0</v>
          </cell>
        </row>
        <row r="33">
          <cell r="B33">
            <v>70</v>
          </cell>
          <cell r="C33" t="str">
            <v>-  consommation humaine brute</v>
          </cell>
          <cell r="D33">
            <v>1462.5</v>
          </cell>
          <cell r="E33">
            <v>1458.6</v>
          </cell>
          <cell r="F33">
            <v>1481.6205959044373</v>
          </cell>
          <cell r="G33">
            <v>1474.74173018436</v>
          </cell>
          <cell r="H33">
            <v>1499.419114075019</v>
          </cell>
          <cell r="I33">
            <v>1583.9737708624741</v>
          </cell>
        </row>
        <row r="34">
          <cell r="B34">
            <v>701</v>
          </cell>
          <cell r="C34" t="str">
            <v xml:space="preserve">     -dont  graisses de découpe</v>
          </cell>
          <cell r="D34">
            <v>0</v>
          </cell>
          <cell r="E34">
            <v>0</v>
          </cell>
          <cell r="F34">
            <v>0</v>
          </cell>
          <cell r="G34">
            <v>0</v>
          </cell>
          <cell r="H34">
            <v>0</v>
          </cell>
          <cell r="I34">
            <v>0</v>
          </cell>
        </row>
        <row r="35">
          <cell r="B35">
            <v>702</v>
          </cell>
          <cell r="C35" t="str">
            <v xml:space="preserve">     -dont  consommation humaine nette</v>
          </cell>
          <cell r="D35">
            <v>1462.5</v>
          </cell>
          <cell r="E35">
            <v>1458.6</v>
          </cell>
          <cell r="F35">
            <v>1481.6205959044373</v>
          </cell>
          <cell r="G35">
            <v>1474.74173018436</v>
          </cell>
          <cell r="H35">
            <v>1499.419114075019</v>
          </cell>
          <cell r="I35">
            <v>1583.9737708624743</v>
          </cell>
        </row>
        <row r="37">
          <cell r="A37" t="str">
            <v>RATIOS</v>
          </cell>
          <cell r="C37" t="str">
            <v>* UE à 25 depuis la campagne 2004</v>
          </cell>
        </row>
        <row r="38">
          <cell r="B38">
            <v>45</v>
          </cell>
          <cell r="C38" t="str">
            <v>VARIATION DES STOCKS  (1 000 t)</v>
          </cell>
          <cell r="D38">
            <v>1</v>
          </cell>
          <cell r="E38">
            <v>10.9</v>
          </cell>
          <cell r="F38">
            <v>14.011633333333336</v>
          </cell>
          <cell r="G38">
            <v>-26.105166666666662</v>
          </cell>
          <cell r="H38">
            <v>-21.412633333333332</v>
          </cell>
          <cell r="I38">
            <v>25.211399999999998</v>
          </cell>
        </row>
        <row r="39">
          <cell r="B39">
            <v>80</v>
          </cell>
          <cell r="C39" t="str">
            <v>TAUX D'APPROVISIONNEMENT VIANDES EN  %</v>
          </cell>
          <cell r="D39">
            <v>150.61196581196577</v>
          </cell>
          <cell r="E39">
            <v>154.17523652817772</v>
          </cell>
          <cell r="F39">
            <v>154.46817056702045</v>
          </cell>
          <cell r="G39">
            <v>148.50835578131387</v>
          </cell>
          <cell r="H39">
            <v>146.0076452401521</v>
          </cell>
          <cell r="I39">
            <v>140.17086814850077</v>
          </cell>
        </row>
        <row r="40">
          <cell r="B40">
            <v>801</v>
          </cell>
          <cell r="C40" t="str">
            <v>TAUX D'APPROVISIONNEMENT TOTAL EN  %</v>
          </cell>
          <cell r="D40">
            <v>152.45811965811961</v>
          </cell>
          <cell r="E40">
            <v>155.98519127930894</v>
          </cell>
          <cell r="F40">
            <v>156.91208663238103</v>
          </cell>
          <cell r="G40">
            <v>151.44034022536934</v>
          </cell>
          <cell r="H40">
            <v>149.58593243633064</v>
          </cell>
          <cell r="I40">
            <v>143.22956902100867</v>
          </cell>
        </row>
        <row r="41">
          <cell r="B41">
            <v>90</v>
          </cell>
          <cell r="C41" t="str">
            <v>CONSOMMATION HUMAINE BRUTE EN KG/TETE/AN</v>
          </cell>
          <cell r="D41">
            <v>24.515144911745484</v>
          </cell>
          <cell r="E41">
            <v>24.365634866278</v>
          </cell>
          <cell r="F41">
            <v>24.671883101667483</v>
          </cell>
          <cell r="G41">
            <v>24.442152780833332</v>
          </cell>
          <cell r="H41">
            <v>24.696431038558142</v>
          </cell>
          <cell r="I41">
            <v>25.915801224844145</v>
          </cell>
        </row>
        <row r="42">
          <cell r="C42" t="str">
            <v>Source : AGRESTE - Bilans</v>
          </cell>
        </row>
        <row r="43">
          <cell r="C43" t="str">
            <v>Population au 1er juillet en milliers</v>
          </cell>
          <cell r="D43">
            <v>59657</v>
          </cell>
          <cell r="E43">
            <v>59863</v>
          </cell>
          <cell r="F43">
            <v>60073</v>
          </cell>
          <cell r="G43">
            <v>60336</v>
          </cell>
          <cell r="H43">
            <v>60714</v>
          </cell>
          <cell r="I43">
            <v>61120</v>
          </cell>
        </row>
        <row r="44">
          <cell r="C44" t="str">
            <v>Y compris DOM</v>
          </cell>
        </row>
      </sheetData>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tes PdL"/>
      <sheetName val="comptes_compar reg"/>
      <sheetName val="data abattages"/>
      <sheetName val="bovins TEC par reg &amp; graphes"/>
      <sheetName val="data évol bovins RA"/>
      <sheetName val="bovins poids produit par catég"/>
      <sheetName val="typo bovine 2008"/>
      <sheetName val="carte abattages"/>
      <sheetName val="HistoViandesBovines"/>
      <sheetName val="RA 2010"/>
      <sheetName val="data RI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
          <cell r="B4" t="str">
            <v>Années</v>
          </cell>
          <cell r="C4">
            <v>1996</v>
          </cell>
          <cell r="D4">
            <v>1997</v>
          </cell>
          <cell r="E4">
            <v>1998</v>
          </cell>
          <cell r="F4">
            <v>1999</v>
          </cell>
          <cell r="G4">
            <v>2000</v>
          </cell>
        </row>
        <row r="6">
          <cell r="B6" t="str">
            <v>CODE PRODUIT</v>
          </cell>
          <cell r="C6">
            <v>4110</v>
          </cell>
          <cell r="D6">
            <v>4110</v>
          </cell>
          <cell r="E6">
            <v>4110</v>
          </cell>
          <cell r="F6">
            <v>4110</v>
          </cell>
          <cell r="G6">
            <v>4110</v>
          </cell>
        </row>
        <row r="7">
          <cell r="A7" t="str">
            <v>PRODUCTION :</v>
          </cell>
        </row>
        <row r="9">
          <cell r="B9" t="str">
            <v>ABATTAGES (1 000 têtes)</v>
          </cell>
          <cell r="C9">
            <v>6158.3475847523478</v>
          </cell>
          <cell r="D9">
            <v>6179.8573302119039</v>
          </cell>
          <cell r="E9">
            <v>5866.0201995032776</v>
          </cell>
          <cell r="F9">
            <v>5722.2533682000003</v>
          </cell>
          <cell r="G9">
            <v>5476.0400748000002</v>
          </cell>
        </row>
        <row r="10">
          <cell r="B10" t="str">
            <v>POIDS MOYEN CARCASSE (kg)</v>
          </cell>
          <cell r="C10">
            <v>282.11397468145384</v>
          </cell>
          <cell r="D10">
            <v>278.33289297129039</v>
          </cell>
          <cell r="E10">
            <v>278.21464540647111</v>
          </cell>
          <cell r="F10">
            <v>281.22068573594066</v>
          </cell>
          <cell r="G10">
            <v>278.94955728858315</v>
          </cell>
        </row>
        <row r="11">
          <cell r="A11">
            <v>12</v>
          </cell>
          <cell r="B11" t="str">
            <v>ABATTAGES (1 000 tec)</v>
          </cell>
          <cell r="C11">
            <v>1737.3559146044163</v>
          </cell>
          <cell r="D11">
            <v>1720.0575688677141</v>
          </cell>
          <cell r="E11">
            <v>1632.0127297520012</v>
          </cell>
          <cell r="F11">
            <v>1609.2160161600002</v>
          </cell>
          <cell r="G11">
            <v>1527.5389545599999</v>
          </cell>
        </row>
        <row r="12">
          <cell r="A12" t="str">
            <v>BILAN ANIMAUX SUR PIEDS: production indigène brute + importations animaux vivants = exportations animaux vivants + production utilisable (abattages)</v>
          </cell>
        </row>
        <row r="14">
          <cell r="B14" t="str">
            <v>PRODUCTION INDIGENE BRUTE = (12+02-06)</v>
          </cell>
          <cell r="C14">
            <v>1982.1228412374228</v>
          </cell>
          <cell r="D14">
            <v>1985.7314236166312</v>
          </cell>
          <cell r="E14">
            <v>1882.5569961068529</v>
          </cell>
          <cell r="F14">
            <v>1847.4499432240013</v>
          </cell>
          <cell r="G14">
            <v>1768.4841945600001</v>
          </cell>
        </row>
        <row r="15">
          <cell r="A15">
            <v>6</v>
          </cell>
          <cell r="B15" t="str">
            <v>IMPORTS ANIMAUX VIVANTS</v>
          </cell>
          <cell r="C15">
            <v>31.878125000000001</v>
          </cell>
          <cell r="D15">
            <v>24.919045000000004</v>
          </cell>
          <cell r="E15">
            <v>24.734069999999996</v>
          </cell>
          <cell r="F15">
            <v>24.388539999999999</v>
          </cell>
          <cell r="G15">
            <v>20.805975000000004</v>
          </cell>
        </row>
        <row r="16">
          <cell r="B16" t="str">
            <v xml:space="preserve">      -  dont  de  EUR 15*</v>
          </cell>
          <cell r="C16">
            <v>31.239000000000001</v>
          </cell>
          <cell r="D16">
            <v>24.762599999999999</v>
          </cell>
          <cell r="E16">
            <v>24.615900000000003</v>
          </cell>
          <cell r="F16">
            <v>24.185499999999998</v>
          </cell>
          <cell r="G16">
            <v>20.6</v>
          </cell>
        </row>
        <row r="17">
          <cell r="A17">
            <v>2</v>
          </cell>
          <cell r="B17" t="str">
            <v>EXPORTS ANIMAUX VIVANTS</v>
          </cell>
          <cell r="C17">
            <v>276.00289500000002</v>
          </cell>
          <cell r="D17">
            <v>286.34012000000001</v>
          </cell>
          <cell r="E17">
            <v>273.25378999999998</v>
          </cell>
          <cell r="F17">
            <v>260.66977500000002</v>
          </cell>
          <cell r="G17">
            <v>261.751215</v>
          </cell>
        </row>
        <row r="18">
          <cell r="B18" t="str">
            <v xml:space="preserve">      -  dont  vers  EUR 15*</v>
          </cell>
          <cell r="C18">
            <v>249.84399999999999</v>
          </cell>
          <cell r="D18">
            <v>263.80600000000004</v>
          </cell>
          <cell r="E18">
            <v>256.3673</v>
          </cell>
          <cell r="F18">
            <v>244.82</v>
          </cell>
          <cell r="G18">
            <v>239.78480000000002</v>
          </cell>
        </row>
        <row r="19">
          <cell r="B19" t="str">
            <v>PRODUCTION UTILISABLE (=ABATTAGES)</v>
          </cell>
          <cell r="C19">
            <v>1737.3559146044163</v>
          </cell>
          <cell r="D19">
            <v>1720.0575688677141</v>
          </cell>
          <cell r="E19">
            <v>1632.0127297520012</v>
          </cell>
          <cell r="F19">
            <v>1609.2160161600002</v>
          </cell>
          <cell r="G19">
            <v>1527.5389545599999</v>
          </cell>
        </row>
        <row r="20">
          <cell r="A20" t="str">
            <v>BILAN VIANDE ET ABATS : production nette (=abattages)+ importations + stocks début = exportations + stocks finaux + utilisation intérieure</v>
          </cell>
        </row>
        <row r="22">
          <cell r="A22">
            <v>12</v>
          </cell>
          <cell r="B22" t="str">
            <v>PRODUCTION UTILISABLE (=ABATTAGES)</v>
          </cell>
          <cell r="C22">
            <v>1737.3559146044163</v>
          </cell>
          <cell r="D22">
            <v>1720.0575688677141</v>
          </cell>
          <cell r="E22">
            <v>1632.0127297520012</v>
          </cell>
          <cell r="F22">
            <v>1609.2160161600002</v>
          </cell>
          <cell r="G22">
            <v>1527.5389545599999</v>
          </cell>
        </row>
        <row r="23">
          <cell r="A23">
            <v>20</v>
          </cell>
          <cell r="B23" t="str">
            <v>IMPORTATIONS</v>
          </cell>
          <cell r="C23">
            <v>312.40419200000008</v>
          </cell>
          <cell r="D23">
            <v>285.10574500000001</v>
          </cell>
          <cell r="E23">
            <v>308.06159300000002</v>
          </cell>
          <cell r="F23">
            <v>339.72134799999998</v>
          </cell>
          <cell r="G23">
            <v>326.52347599999996</v>
          </cell>
        </row>
        <row r="24">
          <cell r="B24" t="str">
            <v xml:space="preserve">      -  dont  de  EUR 15*</v>
          </cell>
          <cell r="C24">
            <v>294.50009999999997</v>
          </cell>
          <cell r="D24">
            <v>267.38209999999998</v>
          </cell>
          <cell r="E24">
            <v>292.28410000000002</v>
          </cell>
          <cell r="F24">
            <v>320.745</v>
          </cell>
          <cell r="G24">
            <v>307.31240000000003</v>
          </cell>
        </row>
        <row r="25">
          <cell r="A25">
            <v>100</v>
          </cell>
          <cell r="B25" t="str">
            <v>STOCKS DE DEBUT</v>
          </cell>
          <cell r="C25">
            <v>0</v>
          </cell>
          <cell r="D25">
            <v>96.391999999999996</v>
          </cell>
          <cell r="E25">
            <v>105.205</v>
          </cell>
          <cell r="F25">
            <v>73.522000000000006</v>
          </cell>
          <cell r="G25">
            <v>11.824999999999999</v>
          </cell>
        </row>
        <row r="26">
          <cell r="B26" t="str">
            <v>RESSOURCES VIANDE= EMPLOIS (12+20+100)</v>
          </cell>
          <cell r="C26">
            <v>2049.7601066044163</v>
          </cell>
          <cell r="D26">
            <v>2101.5553138677142</v>
          </cell>
          <cell r="E26">
            <v>2045.279322752001</v>
          </cell>
          <cell r="F26">
            <v>2022.4593641600002</v>
          </cell>
          <cell r="G26">
            <v>1865.88743056</v>
          </cell>
        </row>
        <row r="27">
          <cell r="B27" t="str">
            <v>EXPORTATIONS</v>
          </cell>
          <cell r="C27">
            <v>414.75143200000002</v>
          </cell>
          <cell r="D27">
            <v>428.13843500000002</v>
          </cell>
          <cell r="E27">
            <v>356.72691800000007</v>
          </cell>
          <cell r="F27">
            <v>379.23479199999997</v>
          </cell>
          <cell r="G27">
            <v>293.42548099999999</v>
          </cell>
        </row>
        <row r="28">
          <cell r="B28" t="str">
            <v xml:space="preserve">     -  dont  vers  EUR 15*</v>
          </cell>
          <cell r="C28">
            <v>274.24430000000001</v>
          </cell>
          <cell r="D28">
            <v>290.69589999999999</v>
          </cell>
          <cell r="E28">
            <v>293.86369999999999</v>
          </cell>
          <cell r="F28">
            <v>294.61399999999998</v>
          </cell>
          <cell r="G28">
            <v>258.65520000000004</v>
          </cell>
        </row>
        <row r="29">
          <cell r="B29" t="str">
            <v>STOCKS FINAUX</v>
          </cell>
          <cell r="C29">
            <v>96.391999999999996</v>
          </cell>
          <cell r="D29">
            <v>105.205</v>
          </cell>
          <cell r="E29">
            <v>73.522000000000006</v>
          </cell>
          <cell r="F29">
            <v>11.824999999999999</v>
          </cell>
          <cell r="G29">
            <v>11.445</v>
          </cell>
        </row>
        <row r="30">
          <cell r="B30" t="str">
            <v>UTILISATION  INTÉRIEURE VIANDE (=12+20+100-30-40)</v>
          </cell>
          <cell r="C30">
            <v>1538.6166746044162</v>
          </cell>
          <cell r="D30">
            <v>1568.2118788677142</v>
          </cell>
          <cell r="E30">
            <v>1615.030404752001</v>
          </cell>
          <cell r="F30">
            <v>1631.3995721600002</v>
          </cell>
          <cell r="G30">
            <v>1561.0169495600001</v>
          </cell>
        </row>
        <row r="31">
          <cell r="B31" t="str">
            <v>-   pertes</v>
          </cell>
        </row>
        <row r="32">
          <cell r="B32" t="str">
            <v>-  alimentation animale</v>
          </cell>
        </row>
        <row r="33">
          <cell r="B33" t="str">
            <v>-  consommation humaine brute</v>
          </cell>
          <cell r="C33">
            <v>1538.6166746044162</v>
          </cell>
          <cell r="D33">
            <v>1568.2118788677142</v>
          </cell>
          <cell r="E33">
            <v>1615.030404752001</v>
          </cell>
          <cell r="F33">
            <v>1631.3995721600002</v>
          </cell>
          <cell r="G33">
            <v>1561.0169495600001</v>
          </cell>
        </row>
        <row r="34">
          <cell r="B34" t="str">
            <v xml:space="preserve">     -dont  graisses de découpe</v>
          </cell>
          <cell r="C34">
            <v>95.554575303242927</v>
          </cell>
          <cell r="D34">
            <v>94.603166287724434</v>
          </cell>
          <cell r="E34">
            <v>89.760700136360128</v>
          </cell>
          <cell r="F34">
            <v>88.506880888799742</v>
          </cell>
          <cell r="G34">
            <v>84.014642500799937</v>
          </cell>
        </row>
        <row r="35">
          <cell r="B35" t="str">
            <v xml:space="preserve">     -dont  consommation humaine nette</v>
          </cell>
          <cell r="C35">
            <v>1443.0620993011732</v>
          </cell>
          <cell r="D35">
            <v>1473.6087125799897</v>
          </cell>
          <cell r="E35">
            <v>1525.2697046156409</v>
          </cell>
          <cell r="F35">
            <v>1542.8926912712004</v>
          </cell>
          <cell r="G35">
            <v>1477.0023070592001</v>
          </cell>
        </row>
        <row r="37">
          <cell r="A37" t="str">
            <v>RATIOS</v>
          </cell>
          <cell r="B37" t="str">
            <v>* UE à 25 depuis la campagne 2004</v>
          </cell>
        </row>
        <row r="38">
          <cell r="B38" t="str">
            <v>VARIATION DES STOCKS  (1 000 t)</v>
          </cell>
          <cell r="C38">
            <v>96.391999999999996</v>
          </cell>
          <cell r="D38">
            <v>8.8130000000000024</v>
          </cell>
          <cell r="E38">
            <v>-31.682999999999993</v>
          </cell>
          <cell r="F38">
            <v>-61.697000000000003</v>
          </cell>
          <cell r="G38">
            <v>-0.37999999999999901</v>
          </cell>
        </row>
        <row r="39">
          <cell r="B39" t="str">
            <v>TAUX D'APPROVISIONNEMENT VIANDES EN  %</v>
          </cell>
          <cell r="C39">
            <v>112.91674809458935</v>
          </cell>
          <cell r="D39">
            <v>109.68272795571707</v>
          </cell>
          <cell r="E39">
            <v>101.05151735534093</v>
          </cell>
          <cell r="F39">
            <v>98.640213202297929</v>
          </cell>
          <cell r="G39">
            <v>97.855372742145022</v>
          </cell>
        </row>
        <row r="40">
          <cell r="B40" t="str">
            <v>TAUX D'APPROVISIONNEMENT TOTAL EN  %</v>
          </cell>
          <cell r="C40">
            <v>128.82499416217712</v>
          </cell>
          <cell r="D40">
            <v>126.62392438006373</v>
          </cell>
          <cell r="E40">
            <v>116.56480215899913</v>
          </cell>
          <cell r="F40">
            <v>113.24325289468766</v>
          </cell>
          <cell r="G40">
            <v>113.29051840586858</v>
          </cell>
        </row>
        <row r="41">
          <cell r="B41" t="str">
            <v>CONSOMMATION HUMAINE BRUTE EN KG/TETE/AN</v>
          </cell>
          <cell r="C41">
            <v>25.791050079695864</v>
          </cell>
          <cell r="D41">
            <v>26.196680401378384</v>
          </cell>
          <cell r="E41">
            <v>26.893417560355036</v>
          </cell>
          <cell r="F41">
            <v>27.038576839034743</v>
          </cell>
          <cell r="G41">
            <v>25.710988397404225</v>
          </cell>
        </row>
        <row r="42">
          <cell r="B42" t="str">
            <v>Source : AGRESTE - Bilans</v>
          </cell>
        </row>
      </sheetData>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greste.agriculture.gouv.fr/agreste-web/disaron/SAA-SeriesLongues/detai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reste.agriculture.gouv.fr/agreste-web/disaron/SAA-SeriesLongues/deta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greste.agriculture.gouv.fr/agreste-web/disaron/SAA-SeriesLongues/detai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agreste.agriculture.gouv.fr/agreste-web/disaron/SAA-SeriesLongues/detai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agreste.agriculture.gouv.fr/agreste-web/disaron/SAA-SeriesLongues/detai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sheetPr>
  <dimension ref="B1:L30"/>
  <sheetViews>
    <sheetView tabSelected="1" zoomScaleNormal="100" workbookViewId="0">
      <selection activeCell="A33" sqref="A33"/>
    </sheetView>
  </sheetViews>
  <sheetFormatPr baseColWidth="10" defaultRowHeight="15" x14ac:dyDescent="0.3"/>
  <cols>
    <col min="1" max="1" width="5" style="329" customWidth="1"/>
    <col min="2" max="2" width="32.5703125" style="329" customWidth="1"/>
    <col min="3" max="3" width="26.140625" style="329" customWidth="1"/>
    <col min="4" max="4" width="16.85546875" style="329" customWidth="1"/>
    <col min="5" max="5" width="20" style="329" customWidth="1"/>
    <col min="6" max="6" width="18.28515625" style="329" customWidth="1"/>
    <col min="7" max="7" width="13.28515625" style="329" customWidth="1"/>
    <col min="8" max="8" width="10.7109375" style="329" customWidth="1"/>
    <col min="9" max="9" width="9.140625" style="329" customWidth="1"/>
    <col min="10" max="12" width="14.7109375" style="329" bestFit="1" customWidth="1"/>
    <col min="13" max="13" width="11.42578125" style="329" customWidth="1"/>
    <col min="14" max="14" width="16.85546875" style="329" customWidth="1"/>
    <col min="15" max="18" width="14.7109375" style="329" bestFit="1" customWidth="1"/>
    <col min="19" max="19" width="5.7109375" style="329" customWidth="1"/>
    <col min="20" max="20" width="13.5703125" style="329" bestFit="1" customWidth="1"/>
    <col min="21" max="16384" width="11.42578125" style="329"/>
  </cols>
  <sheetData>
    <row r="1" spans="2:12" ht="26.25" customHeight="1" x14ac:dyDescent="0.3"/>
    <row r="2" spans="2:12" ht="18.75" x14ac:dyDescent="0.3">
      <c r="B2" s="434" t="s">
        <v>160</v>
      </c>
    </row>
    <row r="4" spans="2:12" x14ac:dyDescent="0.3">
      <c r="B4" s="369"/>
      <c r="L4" s="332"/>
    </row>
    <row r="10" spans="2:12" x14ac:dyDescent="0.3">
      <c r="E10" s="435" t="s">
        <v>127</v>
      </c>
    </row>
    <row r="11" spans="2:12" ht="6.75" customHeight="1" thickBot="1" x14ac:dyDescent="0.35">
      <c r="D11" s="436"/>
      <c r="E11" s="436"/>
      <c r="F11" s="389"/>
    </row>
    <row r="12" spans="2:12" ht="15.75" thickBot="1" x14ac:dyDescent="0.35">
      <c r="B12" s="437" t="s">
        <v>80</v>
      </c>
      <c r="C12" s="438">
        <v>2020</v>
      </c>
      <c r="D12" s="439">
        <v>2024</v>
      </c>
      <c r="E12" s="440" t="s">
        <v>158</v>
      </c>
    </row>
    <row r="13" spans="2:12" x14ac:dyDescent="0.3">
      <c r="B13" s="441" t="s">
        <v>41</v>
      </c>
      <c r="C13" s="442">
        <v>101</v>
      </c>
      <c r="D13" s="443">
        <v>118</v>
      </c>
      <c r="E13" s="444">
        <f>(D13-C13)/C13</f>
        <v>0.16831683168316833</v>
      </c>
    </row>
    <row r="14" spans="2:12" x14ac:dyDescent="0.3">
      <c r="B14" s="445" t="s">
        <v>45</v>
      </c>
      <c r="C14" s="446">
        <v>21739</v>
      </c>
      <c r="D14" s="447">
        <v>21623</v>
      </c>
      <c r="E14" s="448">
        <f>(D14-C14)/C14</f>
        <v>-5.3360320161920972E-3</v>
      </c>
    </row>
    <row r="15" spans="2:12" x14ac:dyDescent="0.3">
      <c r="B15" s="441" t="s">
        <v>49</v>
      </c>
      <c r="C15" s="442">
        <v>36173</v>
      </c>
      <c r="D15" s="443">
        <v>36465</v>
      </c>
      <c r="E15" s="444">
        <f t="shared" ref="E15:E25" si="0">(D15-C15)/C15</f>
        <v>8.0723191330550406E-3</v>
      </c>
    </row>
    <row r="16" spans="2:12" x14ac:dyDescent="0.3">
      <c r="B16" s="441" t="s">
        <v>39</v>
      </c>
      <c r="C16" s="442">
        <v>19</v>
      </c>
      <c r="D16" s="443">
        <v>25</v>
      </c>
      <c r="E16" s="444">
        <f t="shared" si="0"/>
        <v>0.31578947368421051</v>
      </c>
    </row>
    <row r="17" spans="2:8" x14ac:dyDescent="0.3">
      <c r="B17" s="441" t="s">
        <v>43</v>
      </c>
      <c r="C17" s="442">
        <v>2457</v>
      </c>
      <c r="D17" s="443">
        <v>2574</v>
      </c>
      <c r="E17" s="444">
        <f t="shared" si="0"/>
        <v>4.7619047619047616E-2</v>
      </c>
    </row>
    <row r="18" spans="2:8" x14ac:dyDescent="0.3">
      <c r="B18" s="445" t="s">
        <v>51</v>
      </c>
      <c r="C18" s="446">
        <v>48174</v>
      </c>
      <c r="D18" s="447">
        <v>47435</v>
      </c>
      <c r="E18" s="448">
        <f t="shared" si="0"/>
        <v>-1.5340225017644373E-2</v>
      </c>
    </row>
    <row r="19" spans="2:8" x14ac:dyDescent="0.3">
      <c r="B19" s="449" t="s">
        <v>44</v>
      </c>
      <c r="C19" s="450">
        <v>32496</v>
      </c>
      <c r="D19" s="451">
        <v>30978</v>
      </c>
      <c r="E19" s="452">
        <f t="shared" si="0"/>
        <v>-4.6713441654357458E-2</v>
      </c>
    </row>
    <row r="20" spans="2:8" x14ac:dyDescent="0.3">
      <c r="B20" s="441" t="s">
        <v>40</v>
      </c>
      <c r="C20" s="442">
        <v>0</v>
      </c>
      <c r="D20" s="443">
        <v>35</v>
      </c>
      <c r="E20" s="443">
        <v>0</v>
      </c>
    </row>
    <row r="21" spans="2:8" x14ac:dyDescent="0.3">
      <c r="B21" s="445" t="s">
        <v>50</v>
      </c>
      <c r="C21" s="446">
        <v>238009</v>
      </c>
      <c r="D21" s="447">
        <v>230780</v>
      </c>
      <c r="E21" s="448">
        <f t="shared" si="0"/>
        <v>-3.0372801028532535E-2</v>
      </c>
    </row>
    <row r="22" spans="2:8" x14ac:dyDescent="0.3">
      <c r="B22" s="445" t="s">
        <v>48</v>
      </c>
      <c r="C22" s="446">
        <v>269631</v>
      </c>
      <c r="D22" s="447">
        <v>254858</v>
      </c>
      <c r="E22" s="448">
        <f t="shared" si="0"/>
        <v>-5.4789694063368082E-2</v>
      </c>
    </row>
    <row r="23" spans="2:8" x14ac:dyDescent="0.3">
      <c r="B23" s="445" t="s">
        <v>46</v>
      </c>
      <c r="C23" s="446">
        <v>49110</v>
      </c>
      <c r="D23" s="447">
        <v>48043</v>
      </c>
      <c r="E23" s="448">
        <f t="shared" si="0"/>
        <v>-2.1726735899002241E-2</v>
      </c>
    </row>
    <row r="24" spans="2:8" x14ac:dyDescent="0.3">
      <c r="B24" s="441" t="s">
        <v>47</v>
      </c>
      <c r="C24" s="442">
        <v>94115</v>
      </c>
      <c r="D24" s="443">
        <v>94809</v>
      </c>
      <c r="E24" s="444">
        <f t="shared" si="0"/>
        <v>7.3739573925516652E-3</v>
      </c>
    </row>
    <row r="25" spans="2:8" ht="15.75" thickBot="1" x14ac:dyDescent="0.35">
      <c r="B25" s="453" t="s">
        <v>42</v>
      </c>
      <c r="C25" s="454">
        <v>6618</v>
      </c>
      <c r="D25" s="455">
        <v>6936</v>
      </c>
      <c r="E25" s="456">
        <f t="shared" si="0"/>
        <v>4.805077062556664E-2</v>
      </c>
    </row>
    <row r="26" spans="2:8" ht="15.75" thickBot="1" x14ac:dyDescent="0.35">
      <c r="B26" s="457" t="s">
        <v>126</v>
      </c>
      <c r="C26" s="458">
        <f>SUM(C13:C25)</f>
        <v>798642</v>
      </c>
      <c r="D26" s="459">
        <f>SUM(D13:D25)</f>
        <v>774679</v>
      </c>
      <c r="E26" s="460">
        <f>(D26-C26)/C26</f>
        <v>-3.0004682949306447E-2</v>
      </c>
    </row>
    <row r="27" spans="2:8" x14ac:dyDescent="0.3">
      <c r="D27" s="461"/>
    </row>
    <row r="30" spans="2:8" ht="15.75" x14ac:dyDescent="0.3">
      <c r="B30" s="302" t="s">
        <v>161</v>
      </c>
      <c r="C30" s="409" t="s">
        <v>162</v>
      </c>
      <c r="D30" s="302"/>
      <c r="E30" s="302"/>
      <c r="F30" s="302"/>
      <c r="G30" s="302"/>
      <c r="H30" s="302"/>
    </row>
  </sheetData>
  <phoneticPr fontId="0" type="noConversion"/>
  <hyperlinks>
    <hyperlink ref="C30" r:id="rId1" xr:uid="{784F433E-078A-46CA-9162-1AD810E8B7F0}"/>
  </hyperlinks>
  <pageMargins left="0.78740157499999996" right="0.78740157499999996" top="0.984251969" bottom="0.984251969" header="0.4921259845" footer="0.492125984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99"/>
  </sheetPr>
  <dimension ref="B2:O33"/>
  <sheetViews>
    <sheetView zoomScaleNormal="100" workbookViewId="0">
      <selection activeCell="Q16" sqref="Q16"/>
    </sheetView>
  </sheetViews>
  <sheetFormatPr baseColWidth="10" defaultRowHeight="15" x14ac:dyDescent="0.3"/>
  <cols>
    <col min="1" max="1" width="4.7109375" style="246" customWidth="1"/>
    <col min="2" max="2" width="25.140625" style="246" customWidth="1"/>
    <col min="3" max="3" width="30.5703125" style="246" customWidth="1"/>
    <col min="4" max="4" width="8.7109375" style="246" customWidth="1"/>
    <col min="5" max="5" width="4.7109375" style="246" customWidth="1"/>
    <col min="6" max="6" width="8.7109375" style="246" customWidth="1"/>
    <col min="7" max="7" width="4.7109375" style="246" customWidth="1"/>
    <col min="8" max="12" width="8.7109375" style="246" customWidth="1"/>
    <col min="13" max="13" width="13.140625" style="303" customWidth="1"/>
    <col min="14" max="14" width="8.140625" style="246" customWidth="1"/>
    <col min="15" max="16384" width="11.42578125" style="246"/>
  </cols>
  <sheetData>
    <row r="2" spans="2:15" ht="16.5" x14ac:dyDescent="0.3">
      <c r="B2" s="243" t="s">
        <v>118</v>
      </c>
      <c r="C2" s="244"/>
      <c r="D2" s="244"/>
      <c r="E2" s="244"/>
      <c r="F2" s="244"/>
      <c r="G2" s="244"/>
      <c r="H2" s="244"/>
      <c r="I2" s="244"/>
      <c r="J2" s="244"/>
      <c r="K2" s="244"/>
      <c r="L2" s="244"/>
      <c r="M2" s="245"/>
    </row>
    <row r="3" spans="2:15" ht="6.75" customHeight="1" x14ac:dyDescent="0.3">
      <c r="B3" s="247"/>
      <c r="C3" s="247"/>
      <c r="D3" s="247"/>
      <c r="E3" s="247"/>
      <c r="F3" s="247"/>
      <c r="G3" s="247"/>
      <c r="H3" s="247"/>
      <c r="I3" s="247"/>
      <c r="J3" s="247"/>
      <c r="K3" s="247"/>
      <c r="L3" s="247"/>
      <c r="M3" s="248"/>
      <c r="N3" s="249"/>
    </row>
    <row r="4" spans="2:15" ht="39.75" x14ac:dyDescent="0.3">
      <c r="B4" s="464" t="s">
        <v>114</v>
      </c>
      <c r="C4" s="464" t="s">
        <v>134</v>
      </c>
      <c r="D4" s="465">
        <v>2010</v>
      </c>
      <c r="E4" s="466" t="s">
        <v>136</v>
      </c>
      <c r="F4" s="467">
        <v>2015</v>
      </c>
      <c r="G4" s="466" t="s">
        <v>136</v>
      </c>
      <c r="H4" s="468">
        <v>2020</v>
      </c>
      <c r="I4" s="468">
        <v>2021</v>
      </c>
      <c r="J4" s="469">
        <v>2022</v>
      </c>
      <c r="K4" s="470">
        <v>2023</v>
      </c>
      <c r="L4" s="471">
        <v>2024</v>
      </c>
      <c r="M4" s="472" t="s">
        <v>135</v>
      </c>
    </row>
    <row r="5" spans="2:15" s="249" customFormat="1" x14ac:dyDescent="0.3">
      <c r="B5" s="253" t="s">
        <v>120</v>
      </c>
      <c r="C5" s="254" t="s">
        <v>110</v>
      </c>
      <c r="D5" s="250">
        <v>14.8</v>
      </c>
      <c r="E5" s="255"/>
      <c r="F5" s="251">
        <v>14.8</v>
      </c>
      <c r="G5" s="255"/>
      <c r="H5" s="252">
        <v>17.399999999999999</v>
      </c>
      <c r="I5" s="252">
        <v>18.2</v>
      </c>
      <c r="J5" s="252">
        <v>20.8</v>
      </c>
      <c r="K5" s="256">
        <v>22</v>
      </c>
      <c r="L5" s="255">
        <v>18.899999999999999</v>
      </c>
      <c r="M5" s="257">
        <v>8.6206896551724144E-2</v>
      </c>
      <c r="O5" s="258">
        <f>(L5-H5)/H5</f>
        <v>8.6206896551724144E-2</v>
      </c>
    </row>
    <row r="6" spans="2:15" s="249" customFormat="1" x14ac:dyDescent="0.3">
      <c r="B6" s="254" t="s">
        <v>132</v>
      </c>
      <c r="C6" s="254" t="s">
        <v>110</v>
      </c>
      <c r="D6" s="259">
        <v>10.9</v>
      </c>
      <c r="E6" s="260"/>
      <c r="F6" s="261">
        <v>8.9</v>
      </c>
      <c r="G6" s="260"/>
      <c r="H6" s="262">
        <v>9.3000000000000007</v>
      </c>
      <c r="I6" s="262">
        <v>9.3000000000000007</v>
      </c>
      <c r="J6" s="263">
        <v>9.5</v>
      </c>
      <c r="K6" s="264">
        <v>9.6999999999999993</v>
      </c>
      <c r="L6" s="260">
        <v>9.4</v>
      </c>
      <c r="M6" s="265">
        <v>1.0752688172042972E-2</v>
      </c>
      <c r="O6" s="258">
        <f t="shared" ref="O6:O18" si="0">(L6-H6)/H6</f>
        <v>1.0752688172042972E-2</v>
      </c>
    </row>
    <row r="7" spans="2:15" x14ac:dyDescent="0.3">
      <c r="B7" s="266"/>
      <c r="C7" s="266" t="s">
        <v>101</v>
      </c>
      <c r="D7" s="267">
        <v>7</v>
      </c>
      <c r="E7" s="268"/>
      <c r="F7" s="269" t="s">
        <v>113</v>
      </c>
      <c r="G7" s="268"/>
      <c r="H7" s="270">
        <v>7</v>
      </c>
      <c r="I7" s="270">
        <v>6</v>
      </c>
      <c r="J7" s="271">
        <v>6.5</v>
      </c>
      <c r="K7" s="272">
        <v>6.5</v>
      </c>
      <c r="L7" s="268">
        <v>6.5</v>
      </c>
      <c r="M7" s="273">
        <v>-7.1428571428571425E-2</v>
      </c>
      <c r="O7" s="258">
        <f t="shared" si="0"/>
        <v>-7.1428571428571425E-2</v>
      </c>
    </row>
    <row r="8" spans="2:15" x14ac:dyDescent="0.3">
      <c r="B8" s="266"/>
      <c r="C8" s="266" t="s">
        <v>102</v>
      </c>
      <c r="D8" s="267">
        <v>6.8</v>
      </c>
      <c r="E8" s="268"/>
      <c r="F8" s="274">
        <v>7</v>
      </c>
      <c r="G8" s="268"/>
      <c r="H8" s="275">
        <v>6</v>
      </c>
      <c r="I8" s="275">
        <v>6</v>
      </c>
      <c r="J8" s="276">
        <v>6</v>
      </c>
      <c r="K8" s="272">
        <v>5.5</v>
      </c>
      <c r="L8" s="268">
        <v>6.5</v>
      </c>
      <c r="M8" s="277">
        <v>8.3333333333333329E-2</v>
      </c>
      <c r="O8" s="258">
        <f t="shared" si="0"/>
        <v>8.3333333333333329E-2</v>
      </c>
    </row>
    <row r="9" spans="2:15" x14ac:dyDescent="0.3">
      <c r="B9" s="266"/>
      <c r="C9" s="266" t="s">
        <v>103</v>
      </c>
      <c r="D9" s="267">
        <v>8</v>
      </c>
      <c r="E9" s="268"/>
      <c r="F9" s="274">
        <v>8</v>
      </c>
      <c r="G9" s="268"/>
      <c r="H9" s="275">
        <v>10</v>
      </c>
      <c r="I9" s="275">
        <v>11</v>
      </c>
      <c r="J9" s="276">
        <v>11</v>
      </c>
      <c r="K9" s="272">
        <v>10</v>
      </c>
      <c r="L9" s="268">
        <v>9</v>
      </c>
      <c r="M9" s="277">
        <v>-0.1</v>
      </c>
      <c r="O9" s="258">
        <f t="shared" si="0"/>
        <v>-0.1</v>
      </c>
    </row>
    <row r="10" spans="2:15" x14ac:dyDescent="0.3">
      <c r="B10" s="266"/>
      <c r="C10" s="266" t="s">
        <v>104</v>
      </c>
      <c r="D10" s="267">
        <v>8</v>
      </c>
      <c r="E10" s="268"/>
      <c r="F10" s="274">
        <v>7</v>
      </c>
      <c r="G10" s="268"/>
      <c r="H10" s="275">
        <v>7</v>
      </c>
      <c r="I10" s="275">
        <v>7</v>
      </c>
      <c r="J10" s="276">
        <v>7</v>
      </c>
      <c r="K10" s="272">
        <v>7</v>
      </c>
      <c r="L10" s="268">
        <v>7</v>
      </c>
      <c r="M10" s="277">
        <v>0</v>
      </c>
      <c r="O10" s="258">
        <f t="shared" si="0"/>
        <v>0</v>
      </c>
    </row>
    <row r="11" spans="2:15" x14ac:dyDescent="0.3">
      <c r="B11" s="266"/>
      <c r="C11" s="266" t="s">
        <v>105</v>
      </c>
      <c r="D11" s="267">
        <v>12</v>
      </c>
      <c r="E11" s="268"/>
      <c r="F11" s="274">
        <v>9.5</v>
      </c>
      <c r="G11" s="268"/>
      <c r="H11" s="275">
        <v>10</v>
      </c>
      <c r="I11" s="275">
        <v>10</v>
      </c>
      <c r="J11" s="276">
        <v>10.5</v>
      </c>
      <c r="K11" s="272">
        <v>11</v>
      </c>
      <c r="L11" s="268">
        <v>10.5</v>
      </c>
      <c r="M11" s="277">
        <v>0.05</v>
      </c>
      <c r="O11" s="258">
        <f t="shared" si="0"/>
        <v>0.05</v>
      </c>
    </row>
    <row r="12" spans="2:15" s="249" customFormat="1" x14ac:dyDescent="0.3">
      <c r="B12" s="253"/>
      <c r="C12" s="253" t="s">
        <v>99</v>
      </c>
      <c r="D12" s="278">
        <v>7.5</v>
      </c>
      <c r="E12" s="279"/>
      <c r="F12" s="280">
        <v>9</v>
      </c>
      <c r="G12" s="279"/>
      <c r="H12" s="281">
        <v>9</v>
      </c>
      <c r="I12" s="281">
        <v>9</v>
      </c>
      <c r="J12" s="282">
        <v>9</v>
      </c>
      <c r="K12" s="283">
        <v>9</v>
      </c>
      <c r="L12" s="279">
        <v>9</v>
      </c>
      <c r="M12" s="284">
        <v>0</v>
      </c>
      <c r="O12" s="258">
        <f t="shared" si="0"/>
        <v>0</v>
      </c>
    </row>
    <row r="13" spans="2:15" s="249" customFormat="1" x14ac:dyDescent="0.3">
      <c r="B13" s="285"/>
      <c r="C13" s="285" t="s">
        <v>100</v>
      </c>
      <c r="D13" s="286">
        <v>7.5</v>
      </c>
      <c r="E13" s="287"/>
      <c r="F13" s="288">
        <v>9</v>
      </c>
      <c r="G13" s="287"/>
      <c r="H13" s="289">
        <v>9</v>
      </c>
      <c r="I13" s="289">
        <v>9</v>
      </c>
      <c r="J13" s="290">
        <v>9</v>
      </c>
      <c r="K13" s="291">
        <v>9</v>
      </c>
      <c r="L13" s="287">
        <v>9</v>
      </c>
      <c r="M13" s="292">
        <v>0</v>
      </c>
      <c r="O13" s="258">
        <f t="shared" si="0"/>
        <v>0</v>
      </c>
    </row>
    <row r="14" spans="2:15" s="249" customFormat="1" x14ac:dyDescent="0.3">
      <c r="B14" s="254" t="s">
        <v>133</v>
      </c>
      <c r="C14" s="254" t="s">
        <v>110</v>
      </c>
      <c r="D14" s="259">
        <v>17.399999999999999</v>
      </c>
      <c r="E14" s="260"/>
      <c r="F14" s="261">
        <v>18.7</v>
      </c>
      <c r="G14" s="260"/>
      <c r="H14" s="262">
        <v>22.9</v>
      </c>
      <c r="I14" s="262">
        <v>24.2</v>
      </c>
      <c r="J14" s="263">
        <v>32.799999999999997</v>
      </c>
      <c r="K14" s="264">
        <v>34.9</v>
      </c>
      <c r="L14" s="260">
        <v>29</v>
      </c>
      <c r="M14" s="265">
        <v>0.26637554585152845</v>
      </c>
      <c r="O14" s="258">
        <f>(L14-H14)/H14</f>
        <v>0.26637554585152845</v>
      </c>
    </row>
    <row r="15" spans="2:15" x14ac:dyDescent="0.3">
      <c r="B15" s="266"/>
      <c r="C15" s="266" t="s">
        <v>106</v>
      </c>
      <c r="D15" s="267">
        <v>52</v>
      </c>
      <c r="E15" s="268"/>
      <c r="F15" s="274">
        <v>57</v>
      </c>
      <c r="G15" s="268"/>
      <c r="H15" s="275">
        <v>63</v>
      </c>
      <c r="I15" s="275">
        <v>63</v>
      </c>
      <c r="J15" s="276">
        <v>70</v>
      </c>
      <c r="K15" s="272">
        <v>70</v>
      </c>
      <c r="L15" s="268">
        <v>55</v>
      </c>
      <c r="M15" s="277">
        <v>-0.12698412698412698</v>
      </c>
      <c r="O15" s="258">
        <f t="shared" si="0"/>
        <v>-0.12698412698412698</v>
      </c>
    </row>
    <row r="16" spans="2:15" x14ac:dyDescent="0.3">
      <c r="B16" s="266"/>
      <c r="C16" s="266" t="s">
        <v>107</v>
      </c>
      <c r="D16" s="267">
        <v>16</v>
      </c>
      <c r="E16" s="268"/>
      <c r="F16" s="274">
        <v>18</v>
      </c>
      <c r="G16" s="268"/>
      <c r="H16" s="275">
        <v>22</v>
      </c>
      <c r="I16" s="275">
        <v>25</v>
      </c>
      <c r="J16" s="276">
        <v>26</v>
      </c>
      <c r="K16" s="272">
        <v>31</v>
      </c>
      <c r="L16" s="268">
        <v>24</v>
      </c>
      <c r="M16" s="277">
        <v>9.0909090909090912E-2</v>
      </c>
      <c r="O16" s="258">
        <f t="shared" si="0"/>
        <v>9.0909090909090912E-2</v>
      </c>
    </row>
    <row r="17" spans="2:15" x14ac:dyDescent="0.3">
      <c r="B17" s="266"/>
      <c r="C17" s="266" t="s">
        <v>108</v>
      </c>
      <c r="D17" s="267">
        <v>12.5</v>
      </c>
      <c r="E17" s="268"/>
      <c r="F17" s="274">
        <v>13</v>
      </c>
      <c r="G17" s="268"/>
      <c r="H17" s="275">
        <v>17</v>
      </c>
      <c r="I17" s="275">
        <v>18</v>
      </c>
      <c r="J17" s="276">
        <v>19</v>
      </c>
      <c r="K17" s="272">
        <v>20</v>
      </c>
      <c r="L17" s="268">
        <v>19</v>
      </c>
      <c r="M17" s="277">
        <v>0.11764705882352941</v>
      </c>
      <c r="O17" s="258">
        <f t="shared" si="0"/>
        <v>0.11764705882352941</v>
      </c>
    </row>
    <row r="18" spans="2:15" x14ac:dyDescent="0.3">
      <c r="B18" s="293"/>
      <c r="C18" s="293" t="s">
        <v>109</v>
      </c>
      <c r="D18" s="294">
        <v>15</v>
      </c>
      <c r="E18" s="295"/>
      <c r="F18" s="296">
        <v>16</v>
      </c>
      <c r="G18" s="295"/>
      <c r="H18" s="297">
        <v>20</v>
      </c>
      <c r="I18" s="297">
        <v>21</v>
      </c>
      <c r="J18" s="298">
        <v>22</v>
      </c>
      <c r="K18" s="299">
        <v>23</v>
      </c>
      <c r="L18" s="295">
        <v>22</v>
      </c>
      <c r="M18" s="300">
        <v>0.1</v>
      </c>
      <c r="O18" s="258">
        <f t="shared" si="0"/>
        <v>0.1</v>
      </c>
    </row>
    <row r="19" spans="2:15" x14ac:dyDescent="0.3">
      <c r="B19" s="245" t="s">
        <v>112</v>
      </c>
      <c r="C19" s="244"/>
      <c r="D19" s="244"/>
      <c r="E19" s="244"/>
      <c r="F19" s="244"/>
      <c r="G19" s="244"/>
      <c r="H19" s="244"/>
      <c r="I19" s="244"/>
      <c r="J19" s="244"/>
      <c r="K19" s="244"/>
      <c r="L19" s="244"/>
      <c r="M19" s="245"/>
    </row>
    <row r="20" spans="2:15" x14ac:dyDescent="0.3">
      <c r="B20" s="301" t="s">
        <v>111</v>
      </c>
      <c r="C20" s="244"/>
      <c r="D20" s="244"/>
      <c r="E20" s="244"/>
      <c r="F20" s="244"/>
      <c r="G20" s="244"/>
      <c r="H20" s="244"/>
      <c r="I20" s="244"/>
      <c r="J20" s="244"/>
      <c r="K20" s="244"/>
      <c r="L20" s="244"/>
      <c r="M20" s="245"/>
    </row>
    <row r="23" spans="2:15" ht="15.75" x14ac:dyDescent="0.3">
      <c r="B23" s="302" t="s">
        <v>161</v>
      </c>
      <c r="C23" s="246" t="s">
        <v>166</v>
      </c>
    </row>
    <row r="25" spans="2:15" ht="27.75" x14ac:dyDescent="0.4">
      <c r="B25" s="304"/>
    </row>
    <row r="27" spans="2:15" x14ac:dyDescent="0.3">
      <c r="B27" s="247"/>
    </row>
    <row r="28" spans="2:15" x14ac:dyDescent="0.3">
      <c r="B28" s="244"/>
    </row>
    <row r="29" spans="2:15" x14ac:dyDescent="0.3">
      <c r="B29" s="244"/>
      <c r="C29" s="305"/>
    </row>
    <row r="30" spans="2:15" x14ac:dyDescent="0.3">
      <c r="B30" s="244"/>
    </row>
    <row r="31" spans="2:15" x14ac:dyDescent="0.3">
      <c r="B31" s="247"/>
    </row>
    <row r="32" spans="2:15" x14ac:dyDescent="0.3">
      <c r="B32" s="244"/>
    </row>
    <row r="33" spans="2:2" x14ac:dyDescent="0.3">
      <c r="B33" s="24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99"/>
  </sheetPr>
  <dimension ref="B7:N28"/>
  <sheetViews>
    <sheetView showGridLines="0" zoomScale="90" zoomScaleNormal="90" workbookViewId="0">
      <selection activeCell="M33" sqref="M33"/>
    </sheetView>
  </sheetViews>
  <sheetFormatPr baseColWidth="10" defaultRowHeight="15" x14ac:dyDescent="0.3"/>
  <cols>
    <col min="1" max="1" width="3.140625" style="2" customWidth="1"/>
    <col min="2" max="2" width="34.28515625" style="2" bestFit="1" customWidth="1"/>
    <col min="3" max="3" width="15.5703125" style="2" customWidth="1"/>
    <col min="4" max="4" width="13.7109375" style="2" customWidth="1"/>
    <col min="5" max="5" width="13.7109375" style="1" customWidth="1"/>
    <col min="6" max="7" width="13.7109375" style="2" customWidth="1"/>
    <col min="8" max="8" width="17.140625" style="2" customWidth="1"/>
    <col min="9" max="9" width="27.7109375" style="2" customWidth="1"/>
    <col min="10" max="10" width="15.7109375" style="2" customWidth="1"/>
    <col min="11" max="11" width="16.85546875" style="2" customWidth="1"/>
    <col min="12" max="12" width="9" style="2" customWidth="1"/>
    <col min="13" max="13" width="13.28515625" style="2" bestFit="1" customWidth="1"/>
    <col min="14" max="14" width="16.140625" style="2" customWidth="1"/>
    <col min="15" max="15" width="22.42578125" style="2" bestFit="1" customWidth="1"/>
    <col min="16" max="16" width="9.140625" style="2" customWidth="1"/>
    <col min="17" max="17" width="13.85546875" style="2" customWidth="1"/>
    <col min="18" max="18" width="13.42578125" style="2" bestFit="1" customWidth="1"/>
    <col min="19" max="19" width="15.85546875" style="2" bestFit="1" customWidth="1"/>
    <col min="20" max="21" width="13.7109375" style="2" customWidth="1"/>
    <col min="22" max="22" width="16.140625" style="2" bestFit="1" customWidth="1"/>
    <col min="23" max="24" width="12.42578125" style="2" customWidth="1"/>
    <col min="25" max="25" width="42.140625" style="2" bestFit="1" customWidth="1"/>
    <col min="26" max="26" width="16.7109375" style="2" bestFit="1" customWidth="1"/>
    <col min="27" max="27" width="6" style="2" customWidth="1"/>
    <col min="28" max="28" width="19.42578125" style="2" bestFit="1" customWidth="1"/>
    <col min="29" max="29" width="36.28515625" style="2" bestFit="1" customWidth="1"/>
    <col min="30" max="30" width="23.5703125" style="2" bestFit="1" customWidth="1"/>
    <col min="31" max="31" width="27.85546875" style="2" bestFit="1" customWidth="1"/>
    <col min="32" max="32" width="25.7109375" style="2" bestFit="1" customWidth="1"/>
    <col min="33" max="33" width="42.7109375" style="2" bestFit="1" customWidth="1"/>
    <col min="34" max="34" width="24" style="2" bestFit="1" customWidth="1"/>
    <col min="35" max="35" width="23" style="2" bestFit="1" customWidth="1"/>
    <col min="36" max="36" width="20.28515625" style="2" bestFit="1" customWidth="1"/>
    <col min="37" max="37" width="18.42578125" style="2" customWidth="1"/>
    <col min="38" max="38" width="11.5703125" style="2" bestFit="1" customWidth="1"/>
    <col min="39" max="39" width="6.85546875" style="2" customWidth="1"/>
    <col min="40" max="40" width="21.85546875" style="2" customWidth="1"/>
    <col min="41" max="41" width="6" style="2" customWidth="1"/>
    <col min="42" max="42" width="7.85546875" style="2" customWidth="1"/>
    <col min="43" max="43" width="8.140625" style="2" customWidth="1"/>
    <col min="44" max="44" width="24" style="2" customWidth="1"/>
    <col min="45" max="45" width="14.28515625" style="2" bestFit="1" customWidth="1"/>
    <col min="46" max="46" width="8.85546875" style="2" customWidth="1"/>
    <col min="47" max="47" width="6.140625" style="2" customWidth="1"/>
    <col min="48" max="48" width="25.140625" style="2" customWidth="1"/>
    <col min="49" max="49" width="27.140625" style="2" customWidth="1"/>
    <col min="50" max="50" width="16.28515625" style="2" customWidth="1"/>
    <col min="51" max="51" width="11.28515625" style="2" customWidth="1"/>
    <col min="52" max="52" width="12.140625" style="2" customWidth="1"/>
    <col min="53" max="53" width="12.85546875" style="2" customWidth="1"/>
    <col min="54" max="54" width="10.140625" style="2" customWidth="1"/>
    <col min="55" max="55" width="10.5703125" style="2" customWidth="1"/>
    <col min="56" max="56" width="15.42578125" style="2" customWidth="1"/>
    <col min="57" max="57" width="12.140625" style="2" customWidth="1"/>
    <col min="58" max="58" width="11.140625" style="2" customWidth="1"/>
    <col min="59" max="59" width="16.85546875" style="2" customWidth="1"/>
    <col min="60" max="60" width="16.42578125" style="2" bestFit="1" customWidth="1"/>
    <col min="61" max="61" width="17.28515625" style="2" customWidth="1"/>
    <col min="62" max="62" width="29.42578125" style="2" bestFit="1" customWidth="1"/>
    <col min="63" max="63" width="20.140625" style="2" bestFit="1" customWidth="1"/>
    <col min="64" max="64" width="21.7109375" style="2" bestFit="1" customWidth="1"/>
    <col min="65" max="65" width="24.7109375" style="2" bestFit="1" customWidth="1"/>
    <col min="66" max="16384" width="11.42578125" style="2"/>
  </cols>
  <sheetData>
    <row r="7" spans="2:14" x14ac:dyDescent="0.3">
      <c r="C7" s="4"/>
      <c r="D7" s="4"/>
      <c r="I7" s="7"/>
      <c r="J7" s="7"/>
      <c r="K7" s="7"/>
      <c r="L7" s="7"/>
      <c r="M7" s="473"/>
      <c r="N7" s="473"/>
    </row>
    <row r="8" spans="2:14" ht="90" x14ac:dyDescent="0.3">
      <c r="C8" s="116" t="s">
        <v>156</v>
      </c>
      <c r="D8" s="115" t="s">
        <v>157</v>
      </c>
      <c r="F8" s="110" t="s">
        <v>155</v>
      </c>
      <c r="G8" s="109" t="s">
        <v>154</v>
      </c>
      <c r="I8" s="7"/>
      <c r="J8" s="195"/>
      <c r="K8" s="195"/>
      <c r="L8" s="7"/>
      <c r="M8" s="195"/>
      <c r="N8" s="195"/>
    </row>
    <row r="9" spans="2:14" x14ac:dyDescent="0.3">
      <c r="B9" s="124" t="s">
        <v>90</v>
      </c>
      <c r="C9" s="125">
        <v>213.69</v>
      </c>
      <c r="D9" s="126">
        <v>1296.4949999999999</v>
      </c>
      <c r="F9" s="111">
        <f>C9/$C$18</f>
        <v>1.9634326856550609E-2</v>
      </c>
      <c r="G9" s="111">
        <f>D9/$D$18</f>
        <v>3.5779685262294941E-2</v>
      </c>
      <c r="I9" s="7"/>
      <c r="J9" s="196"/>
      <c r="K9" s="196"/>
      <c r="L9" s="7"/>
      <c r="M9" s="197"/>
      <c r="N9" s="197"/>
    </row>
    <row r="10" spans="2:14" x14ac:dyDescent="0.3">
      <c r="B10" s="12" t="s">
        <v>89</v>
      </c>
      <c r="C10" s="117">
        <v>221.17</v>
      </c>
      <c r="D10" s="113">
        <v>141.35900000000001</v>
      </c>
      <c r="F10" s="111">
        <f t="shared" ref="F10:F18" si="0">C10/$C$18</f>
        <v>2.03216063964776E-2</v>
      </c>
      <c r="G10" s="111">
        <f t="shared" ref="G10:G18" si="1">D10/$D$18</f>
        <v>3.9011184223562384E-3</v>
      </c>
      <c r="I10" s="7"/>
      <c r="J10" s="196"/>
      <c r="K10" s="196"/>
      <c r="L10" s="7"/>
      <c r="M10" s="197"/>
      <c r="N10" s="197"/>
    </row>
    <row r="11" spans="2:14" x14ac:dyDescent="0.3">
      <c r="B11" s="12" t="s">
        <v>93</v>
      </c>
      <c r="C11" s="117">
        <v>621.61</v>
      </c>
      <c r="D11" s="113">
        <v>3424.848</v>
      </c>
      <c r="F11" s="111">
        <f t="shared" si="0"/>
        <v>5.7114951178344447E-2</v>
      </c>
      <c r="G11" s="111">
        <f t="shared" si="1"/>
        <v>9.4516356415721078E-2</v>
      </c>
      <c r="I11" s="7"/>
      <c r="J11" s="196"/>
      <c r="K11" s="196"/>
      <c r="L11" s="7"/>
      <c r="M11" s="197"/>
      <c r="N11" s="197"/>
    </row>
    <row r="12" spans="2:14" x14ac:dyDescent="0.3">
      <c r="B12" s="12" t="s">
        <v>91</v>
      </c>
      <c r="C12" s="117">
        <v>625.61</v>
      </c>
      <c r="D12" s="113">
        <v>823.77300000000002</v>
      </c>
      <c r="F12" s="111">
        <f t="shared" si="0"/>
        <v>5.7482480344080808E-2</v>
      </c>
      <c r="G12" s="111">
        <f t="shared" si="1"/>
        <v>2.2733862195825277E-2</v>
      </c>
      <c r="I12" s="7"/>
      <c r="J12" s="196"/>
      <c r="K12" s="196"/>
      <c r="L12" s="7"/>
      <c r="M12" s="197"/>
      <c r="N12" s="197"/>
    </row>
    <row r="13" spans="2:14" x14ac:dyDescent="0.3">
      <c r="B13" s="12" t="s">
        <v>92</v>
      </c>
      <c r="C13" s="117">
        <v>776.18</v>
      </c>
      <c r="D13" s="113">
        <v>1945.3489999999999</v>
      </c>
      <c r="F13" s="111">
        <f t="shared" si="0"/>
        <v>7.1317196965311677E-2</v>
      </c>
      <c r="G13" s="111">
        <f t="shared" si="1"/>
        <v>5.3686265620245512E-2</v>
      </c>
      <c r="I13" s="7"/>
      <c r="J13" s="196"/>
      <c r="K13" s="196"/>
      <c r="L13" s="7"/>
      <c r="M13" s="197"/>
      <c r="N13" s="197"/>
    </row>
    <row r="14" spans="2:14" x14ac:dyDescent="0.3">
      <c r="B14" s="12" t="s">
        <v>95</v>
      </c>
      <c r="C14" s="117">
        <v>1114.1099999999999</v>
      </c>
      <c r="D14" s="113">
        <v>11741.087</v>
      </c>
      <c r="F14" s="111">
        <f t="shared" si="0"/>
        <v>0.10236697970963357</v>
      </c>
      <c r="G14" s="111">
        <f t="shared" si="1"/>
        <v>0.32402161018532483</v>
      </c>
      <c r="I14" s="7"/>
      <c r="J14" s="196"/>
      <c r="K14" s="196"/>
      <c r="L14" s="7"/>
      <c r="M14" s="197"/>
      <c r="N14" s="197"/>
    </row>
    <row r="15" spans="2:14" x14ac:dyDescent="0.3">
      <c r="B15" s="12" t="s">
        <v>94</v>
      </c>
      <c r="C15" s="117">
        <v>1493.25</v>
      </c>
      <c r="D15" s="113">
        <v>1235.941</v>
      </c>
      <c r="F15" s="111">
        <f t="shared" si="0"/>
        <v>0.13720323168395432</v>
      </c>
      <c r="G15" s="111">
        <f t="shared" si="1"/>
        <v>3.4108561917142816E-2</v>
      </c>
      <c r="I15" s="7"/>
      <c r="J15" s="196"/>
      <c r="K15" s="196"/>
      <c r="L15" s="7"/>
      <c r="M15" s="197"/>
      <c r="N15" s="197"/>
    </row>
    <row r="16" spans="2:14" x14ac:dyDescent="0.3">
      <c r="B16" s="12" t="s">
        <v>97</v>
      </c>
      <c r="C16" s="117">
        <v>2528.7600000000002</v>
      </c>
      <c r="D16" s="113">
        <v>12657.433999999999</v>
      </c>
      <c r="F16" s="111">
        <f t="shared" si="0"/>
        <v>0.23234826328686847</v>
      </c>
      <c r="G16" s="111">
        <f t="shared" si="1"/>
        <v>0.34931025939033383</v>
      </c>
      <c r="I16" s="7"/>
      <c r="J16" s="196"/>
      <c r="K16" s="196"/>
      <c r="L16" s="7"/>
      <c r="M16" s="197"/>
      <c r="N16" s="197"/>
    </row>
    <row r="17" spans="2:14" x14ac:dyDescent="0.3">
      <c r="B17" s="13" t="s">
        <v>96</v>
      </c>
      <c r="C17" s="118">
        <v>3167.98</v>
      </c>
      <c r="D17" s="114">
        <v>2611.7669999999998</v>
      </c>
      <c r="F17" s="111">
        <f t="shared" si="0"/>
        <v>0.29108126161736725</v>
      </c>
      <c r="G17" s="111">
        <f t="shared" si="1"/>
        <v>7.2077563923075891E-2</v>
      </c>
      <c r="I17" s="7"/>
      <c r="J17" s="196"/>
      <c r="K17" s="196"/>
      <c r="L17" s="7"/>
      <c r="M17" s="197"/>
      <c r="N17" s="197"/>
    </row>
    <row r="18" spans="2:14" x14ac:dyDescent="0.3">
      <c r="B18" s="11" t="s">
        <v>2</v>
      </c>
      <c r="C18" s="127">
        <v>10883.49</v>
      </c>
      <c r="D18" s="128">
        <v>36235.506000000001</v>
      </c>
      <c r="F18" s="129">
        <f t="shared" si="0"/>
        <v>1</v>
      </c>
      <c r="G18" s="129">
        <f t="shared" si="1"/>
        <v>1</v>
      </c>
      <c r="I18" s="7"/>
      <c r="J18" s="196"/>
      <c r="K18" s="196"/>
      <c r="L18" s="7"/>
      <c r="M18" s="197"/>
      <c r="N18" s="197"/>
    </row>
    <row r="19" spans="2:14" x14ac:dyDescent="0.3">
      <c r="B19" s="2" t="s">
        <v>52</v>
      </c>
      <c r="C19" s="119">
        <v>10883.55</v>
      </c>
      <c r="D19" s="112">
        <v>36235.673000000003</v>
      </c>
      <c r="I19" s="7"/>
      <c r="J19" s="196"/>
      <c r="K19" s="196"/>
      <c r="L19" s="7"/>
      <c r="M19" s="7"/>
      <c r="N19" s="7"/>
    </row>
    <row r="20" spans="2:14" x14ac:dyDescent="0.3">
      <c r="C20" s="111">
        <f>C9/C18</f>
        <v>1.9634326856550609E-2</v>
      </c>
      <c r="D20" s="111">
        <f>D9/D18</f>
        <v>3.5779685262294941E-2</v>
      </c>
    </row>
    <row r="21" spans="2:14" x14ac:dyDescent="0.3">
      <c r="B21" s="1"/>
      <c r="C21" s="1"/>
      <c r="D21" s="1"/>
      <c r="F21" s="1"/>
      <c r="G21" s="1"/>
      <c r="H21" s="1"/>
    </row>
    <row r="22" spans="2:14" s="1" customFormat="1" ht="18" x14ac:dyDescent="0.3">
      <c r="B22" s="14"/>
    </row>
    <row r="23" spans="2:14" s="1" customFormat="1" x14ac:dyDescent="0.3"/>
    <row r="26" spans="2:14" x14ac:dyDescent="0.3">
      <c r="B26" s="123"/>
    </row>
    <row r="27" spans="2:14" ht="15.75" x14ac:dyDescent="0.3">
      <c r="B27" s="121" t="s">
        <v>161</v>
      </c>
      <c r="C27" s="122" t="s">
        <v>162</v>
      </c>
      <c r="D27" s="121"/>
      <c r="E27" s="121"/>
      <c r="F27" s="121"/>
      <c r="G27" s="121"/>
      <c r="H27" s="121"/>
    </row>
    <row r="28" spans="2:14" x14ac:dyDescent="0.3">
      <c r="C28" s="193" t="s">
        <v>165</v>
      </c>
      <c r="D28" s="193"/>
      <c r="E28" s="193"/>
      <c r="F28" s="193"/>
      <c r="G28" s="193"/>
      <c r="H28" s="193"/>
    </row>
  </sheetData>
  <sortState xmlns:xlrd2="http://schemas.microsoft.com/office/spreadsheetml/2017/richdata2" ref="F36:G50">
    <sortCondition ref="G36:G50"/>
  </sortState>
  <mergeCells count="1">
    <mergeCell ref="M7:N7"/>
  </mergeCells>
  <phoneticPr fontId="0" type="noConversion"/>
  <hyperlinks>
    <hyperlink ref="C27" r:id="rId1" xr:uid="{BCA003C8-D0BF-438B-9171-FB94B055E640}"/>
  </hyperlinks>
  <pageMargins left="0.75" right="0.75" top="1" bottom="1" header="0.5" footer="0.5"/>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99"/>
  </sheetPr>
  <dimension ref="A1:Z71"/>
  <sheetViews>
    <sheetView showGridLines="0" zoomScale="90" zoomScaleNormal="90" workbookViewId="0">
      <selection activeCell="C1" sqref="C1"/>
    </sheetView>
  </sheetViews>
  <sheetFormatPr baseColWidth="10" defaultRowHeight="16.5" x14ac:dyDescent="0.3"/>
  <cols>
    <col min="1" max="1" width="5.140625" style="6" customWidth="1"/>
    <col min="2" max="14" width="10.7109375" style="6" customWidth="1"/>
    <col min="15" max="17" width="11.42578125" style="6"/>
    <col min="18" max="18" width="5" style="6" customWidth="1"/>
    <col min="19" max="16384" width="11.42578125" style="6"/>
  </cols>
  <sheetData>
    <row r="1" spans="2:24" x14ac:dyDescent="0.3">
      <c r="B1" s="131"/>
      <c r="C1" s="131"/>
      <c r="D1" s="131"/>
      <c r="E1" s="131"/>
      <c r="F1" s="131"/>
      <c r="G1" s="131"/>
      <c r="H1" s="131"/>
      <c r="I1" s="131"/>
      <c r="J1" s="131"/>
      <c r="K1" s="131"/>
      <c r="L1" s="131"/>
      <c r="M1" s="131"/>
      <c r="N1" s="131"/>
    </row>
    <row r="2" spans="2:24" x14ac:dyDescent="0.3">
      <c r="C2" s="132"/>
      <c r="O2" s="131"/>
      <c r="P2" s="133"/>
      <c r="Q2" s="134"/>
      <c r="R2" s="131"/>
      <c r="S2" s="131"/>
      <c r="T2" s="131"/>
      <c r="U2" s="131"/>
      <c r="V2" s="135"/>
      <c r="W2" s="136"/>
      <c r="X2" s="131"/>
    </row>
    <row r="3" spans="2:24" x14ac:dyDescent="0.3">
      <c r="B3" s="137" t="s">
        <v>76</v>
      </c>
      <c r="O3" s="131"/>
      <c r="P3" s="133"/>
      <c r="Q3" s="134"/>
      <c r="R3" s="131"/>
      <c r="S3" s="131"/>
      <c r="T3" s="131"/>
      <c r="U3" s="131"/>
      <c r="V3" s="135"/>
      <c r="W3" s="136"/>
      <c r="X3" s="131"/>
    </row>
    <row r="4" spans="2:24" x14ac:dyDescent="0.3">
      <c r="B4" s="137" t="s">
        <v>77</v>
      </c>
      <c r="C4" s="132"/>
      <c r="O4" s="131"/>
      <c r="P4" s="133"/>
      <c r="Q4" s="134"/>
      <c r="R4" s="131"/>
      <c r="S4" s="131"/>
      <c r="T4" s="131"/>
      <c r="U4" s="131"/>
      <c r="V4" s="135"/>
      <c r="W4" s="136"/>
      <c r="X4" s="131"/>
    </row>
    <row r="5" spans="2:24" ht="82.5" x14ac:dyDescent="0.3">
      <c r="C5" s="138" t="s">
        <v>20</v>
      </c>
      <c r="D5" s="139" t="s">
        <v>122</v>
      </c>
      <c r="H5" s="140" t="s">
        <v>21</v>
      </c>
      <c r="I5" s="141" t="s">
        <v>22</v>
      </c>
      <c r="O5" s="131"/>
      <c r="P5" s="133"/>
      <c r="Q5" s="134"/>
      <c r="R5" s="131"/>
      <c r="S5" s="131"/>
      <c r="T5" s="131"/>
      <c r="U5" s="131"/>
      <c r="V5" s="135"/>
      <c r="W5" s="136"/>
      <c r="X5" s="131"/>
    </row>
    <row r="6" spans="2:24" x14ac:dyDescent="0.3">
      <c r="C6" s="132"/>
      <c r="E6" s="142"/>
      <c r="H6" s="6" t="s">
        <v>10</v>
      </c>
      <c r="K6" s="49"/>
      <c r="O6" s="131"/>
      <c r="P6" s="133"/>
      <c r="Q6" s="134"/>
      <c r="R6" s="131"/>
      <c r="S6" s="131"/>
      <c r="T6" s="131"/>
      <c r="U6" s="131"/>
      <c r="V6" s="135"/>
      <c r="W6" s="136"/>
      <c r="X6" s="131"/>
    </row>
    <row r="7" spans="2:24" x14ac:dyDescent="0.3">
      <c r="B7" s="143">
        <v>1989</v>
      </c>
      <c r="C7" s="144">
        <v>311474.40000000002</v>
      </c>
      <c r="D7" s="145">
        <v>43376</v>
      </c>
      <c r="E7" s="146">
        <v>1989</v>
      </c>
      <c r="F7" s="146"/>
      <c r="G7" s="146"/>
      <c r="H7" s="147">
        <f>(C7/$C$7)*100</f>
        <v>100</v>
      </c>
      <c r="I7" s="148">
        <f t="shared" ref="I7:I30" si="0">(D7/$D$7)*100</f>
        <v>100</v>
      </c>
      <c r="J7" s="146"/>
      <c r="K7" s="149"/>
      <c r="O7" s="131"/>
      <c r="P7" s="133"/>
      <c r="Q7" s="134"/>
      <c r="R7" s="131"/>
      <c r="S7" s="131"/>
      <c r="T7" s="131"/>
      <c r="U7" s="131"/>
      <c r="V7" s="135"/>
      <c r="W7" s="136"/>
      <c r="X7" s="131"/>
    </row>
    <row r="8" spans="2:24" x14ac:dyDescent="0.3">
      <c r="B8" s="150">
        <v>1990</v>
      </c>
      <c r="C8" s="151">
        <v>295262.3</v>
      </c>
      <c r="D8" s="152">
        <v>42191</v>
      </c>
      <c r="E8" s="146">
        <v>1990</v>
      </c>
      <c r="F8" s="49"/>
      <c r="G8" s="49"/>
      <c r="H8" s="153">
        <f t="shared" ref="H8:H29" si="1">(C8/$C$7)*100</f>
        <v>94.79504575656938</v>
      </c>
      <c r="I8" s="154">
        <f>(D8/$D$7)*100</f>
        <v>97.268074511250461</v>
      </c>
      <c r="J8" s="49"/>
      <c r="K8" s="149"/>
      <c r="O8" s="131"/>
      <c r="P8" s="133"/>
      <c r="Q8" s="134"/>
      <c r="R8" s="131"/>
      <c r="S8" s="131"/>
      <c r="T8" s="131"/>
      <c r="U8" s="131"/>
      <c r="V8" s="135"/>
      <c r="W8" s="136"/>
      <c r="X8" s="131"/>
    </row>
    <row r="9" spans="2:24" x14ac:dyDescent="0.3">
      <c r="B9" s="150">
        <v>1991</v>
      </c>
      <c r="C9" s="151">
        <v>137373.20000000001</v>
      </c>
      <c r="D9" s="152">
        <v>41769</v>
      </c>
      <c r="E9" s="146">
        <v>1991</v>
      </c>
      <c r="F9" s="49"/>
      <c r="G9" s="49"/>
      <c r="H9" s="155">
        <f t="shared" si="1"/>
        <v>44.104170358783904</v>
      </c>
      <c r="I9" s="154">
        <f t="shared" si="0"/>
        <v>96.295186278126153</v>
      </c>
      <c r="J9" s="49"/>
      <c r="K9" s="156"/>
      <c r="O9" s="131"/>
      <c r="P9" s="133"/>
      <c r="Q9" s="157"/>
      <c r="R9" s="131"/>
      <c r="S9" s="131"/>
      <c r="T9" s="131"/>
      <c r="U9" s="131"/>
      <c r="V9" s="135"/>
      <c r="W9" s="136"/>
      <c r="X9" s="131"/>
    </row>
    <row r="10" spans="2:24" x14ac:dyDescent="0.3">
      <c r="B10" s="150">
        <v>1992</v>
      </c>
      <c r="C10" s="151">
        <v>349323.4</v>
      </c>
      <c r="D10" s="152">
        <v>44443</v>
      </c>
      <c r="E10" s="146">
        <v>1992</v>
      </c>
      <c r="F10" s="49"/>
      <c r="G10" s="49"/>
      <c r="H10" s="153">
        <f t="shared" si="1"/>
        <v>112.15156044926967</v>
      </c>
      <c r="I10" s="154">
        <f t="shared" si="0"/>
        <v>102.45988565105127</v>
      </c>
      <c r="J10" s="49"/>
      <c r="K10" s="149"/>
      <c r="O10" s="131"/>
      <c r="P10" s="136"/>
      <c r="Q10" s="158"/>
      <c r="R10" s="131"/>
      <c r="S10" s="131"/>
      <c r="T10" s="131"/>
      <c r="U10" s="131"/>
      <c r="V10" s="135"/>
      <c r="W10" s="131"/>
      <c r="X10" s="131"/>
    </row>
    <row r="11" spans="2:24" x14ac:dyDescent="0.3">
      <c r="B11" s="150">
        <v>1993</v>
      </c>
      <c r="C11" s="151">
        <v>303757.09999999998</v>
      </c>
      <c r="D11" s="152">
        <v>44222</v>
      </c>
      <c r="E11" s="146">
        <v>1993</v>
      </c>
      <c r="F11" s="49"/>
      <c r="G11" s="49"/>
      <c r="H11" s="153">
        <f t="shared" si="1"/>
        <v>97.522332493456915</v>
      </c>
      <c r="I11" s="154">
        <f t="shared" si="0"/>
        <v>101.95038731095536</v>
      </c>
      <c r="J11" s="49"/>
      <c r="K11" s="149"/>
      <c r="O11" s="131"/>
      <c r="P11" s="136"/>
      <c r="Q11" s="159"/>
      <c r="R11" s="131"/>
      <c r="S11" s="131"/>
      <c r="T11" s="131"/>
      <c r="U11" s="131"/>
      <c r="V11" s="135"/>
      <c r="W11" s="160"/>
      <c r="X11" s="131"/>
    </row>
    <row r="12" spans="2:24" x14ac:dyDescent="0.3">
      <c r="B12" s="150">
        <v>1994</v>
      </c>
      <c r="C12" s="151">
        <v>281206</v>
      </c>
      <c r="D12" s="152">
        <v>44196</v>
      </c>
      <c r="E12" s="146">
        <v>1994</v>
      </c>
      <c r="F12" s="49"/>
      <c r="G12" s="49"/>
      <c r="H12" s="153">
        <f t="shared" si="1"/>
        <v>90.282219020246927</v>
      </c>
      <c r="I12" s="154">
        <f t="shared" si="0"/>
        <v>101.8904463297676</v>
      </c>
      <c r="J12" s="49"/>
      <c r="K12" s="149"/>
      <c r="O12" s="131"/>
      <c r="P12" s="161"/>
      <c r="Q12" s="158"/>
      <c r="R12" s="131"/>
      <c r="S12" s="131"/>
      <c r="T12" s="131"/>
      <c r="U12" s="131"/>
      <c r="V12" s="135"/>
      <c r="W12" s="160"/>
      <c r="X12" s="131"/>
    </row>
    <row r="13" spans="2:24" x14ac:dyDescent="0.3">
      <c r="B13" s="150">
        <v>1995</v>
      </c>
      <c r="C13" s="151">
        <v>258045</v>
      </c>
      <c r="D13" s="152">
        <v>43748</v>
      </c>
      <c r="E13" s="146">
        <v>1995</v>
      </c>
      <c r="F13" s="49"/>
      <c r="G13" s="49"/>
      <c r="H13" s="153">
        <f t="shared" si="1"/>
        <v>82.846294912198232</v>
      </c>
      <c r="I13" s="154">
        <f t="shared" si="0"/>
        <v>100.85761711545555</v>
      </c>
      <c r="J13" s="49"/>
      <c r="K13" s="149"/>
      <c r="O13" s="131"/>
      <c r="P13" s="162"/>
      <c r="Q13" s="157"/>
      <c r="R13" s="131"/>
      <c r="S13" s="131"/>
      <c r="T13" s="131"/>
      <c r="U13" s="131"/>
      <c r="V13" s="135"/>
      <c r="W13" s="160"/>
      <c r="X13" s="131"/>
    </row>
    <row r="14" spans="2:24" x14ac:dyDescent="0.3">
      <c r="B14" s="150">
        <v>1996</v>
      </c>
      <c r="C14" s="151">
        <v>297904.3</v>
      </c>
      <c r="D14" s="152">
        <v>44848</v>
      </c>
      <c r="E14" s="146">
        <v>1996</v>
      </c>
      <c r="F14" s="49"/>
      <c r="G14" s="49"/>
      <c r="H14" s="153">
        <f t="shared" si="1"/>
        <v>95.643269559231825</v>
      </c>
      <c r="I14" s="154">
        <f t="shared" si="0"/>
        <v>103.39358170416821</v>
      </c>
      <c r="J14" s="49"/>
      <c r="K14" s="149"/>
      <c r="O14" s="131"/>
      <c r="P14" s="162"/>
      <c r="Q14" s="134"/>
      <c r="R14" s="131"/>
      <c r="S14" s="131"/>
      <c r="T14" s="131"/>
      <c r="U14" s="131"/>
      <c r="V14" s="135"/>
      <c r="W14" s="160"/>
      <c r="X14" s="131"/>
    </row>
    <row r="15" spans="2:24" x14ac:dyDescent="0.3">
      <c r="B15" s="150">
        <v>1997</v>
      </c>
      <c r="C15" s="151">
        <v>277036.90000000002</v>
      </c>
      <c r="D15" s="152">
        <v>42957</v>
      </c>
      <c r="E15" s="146">
        <v>1997</v>
      </c>
      <c r="F15" s="49"/>
      <c r="G15" s="49"/>
      <c r="H15" s="153">
        <f t="shared" si="1"/>
        <v>88.943714154357465</v>
      </c>
      <c r="I15" s="154">
        <f t="shared" si="0"/>
        <v>99.034028033935812</v>
      </c>
      <c r="J15" s="49"/>
      <c r="K15" s="149"/>
      <c r="O15" s="131"/>
      <c r="P15" s="162"/>
      <c r="Q15" s="134"/>
      <c r="R15" s="131"/>
      <c r="S15" s="131"/>
      <c r="T15" s="131"/>
      <c r="U15" s="131"/>
      <c r="V15" s="135"/>
      <c r="W15" s="160"/>
      <c r="X15" s="131"/>
    </row>
    <row r="16" spans="2:24" x14ac:dyDescent="0.3">
      <c r="B16" s="150">
        <v>1998</v>
      </c>
      <c r="C16" s="151">
        <v>269658</v>
      </c>
      <c r="D16" s="152">
        <v>42748</v>
      </c>
      <c r="E16" s="146">
        <v>1998</v>
      </c>
      <c r="F16" s="49"/>
      <c r="G16" s="49"/>
      <c r="H16" s="153">
        <f t="shared" si="1"/>
        <v>86.574691210577811</v>
      </c>
      <c r="I16" s="154">
        <f t="shared" si="0"/>
        <v>98.552194762080418</v>
      </c>
      <c r="J16" s="49"/>
      <c r="K16" s="149"/>
      <c r="O16" s="131"/>
      <c r="P16" s="162"/>
      <c r="Q16" s="134"/>
      <c r="R16" s="131"/>
      <c r="S16" s="131"/>
      <c r="T16" s="131"/>
      <c r="U16" s="131"/>
      <c r="V16" s="135"/>
      <c r="W16" s="160"/>
      <c r="X16" s="131"/>
    </row>
    <row r="17" spans="1:24" x14ac:dyDescent="0.3">
      <c r="B17" s="150">
        <v>1999</v>
      </c>
      <c r="C17" s="151">
        <v>308346.59999999998</v>
      </c>
      <c r="D17" s="152">
        <v>42311</v>
      </c>
      <c r="E17" s="146">
        <v>1999</v>
      </c>
      <c r="F17" s="49"/>
      <c r="G17" s="49"/>
      <c r="H17" s="153">
        <f t="shared" si="1"/>
        <v>98.995808323252234</v>
      </c>
      <c r="I17" s="154">
        <f t="shared" si="0"/>
        <v>97.544725193655481</v>
      </c>
      <c r="J17" s="49"/>
      <c r="K17" s="149"/>
      <c r="O17" s="131"/>
      <c r="P17" s="162"/>
      <c r="Q17" s="134"/>
      <c r="R17" s="131"/>
      <c r="S17" s="131"/>
      <c r="T17" s="131"/>
      <c r="U17" s="131"/>
      <c r="V17" s="135"/>
      <c r="W17" s="160"/>
      <c r="X17" s="131"/>
    </row>
    <row r="18" spans="1:24" x14ac:dyDescent="0.3">
      <c r="B18" s="150">
        <v>2000</v>
      </c>
      <c r="C18" s="151">
        <v>312490.40000000002</v>
      </c>
      <c r="D18" s="152">
        <v>42223</v>
      </c>
      <c r="E18" s="146">
        <v>2000</v>
      </c>
      <c r="F18" s="49"/>
      <c r="G18" s="49"/>
      <c r="H18" s="153">
        <f t="shared" si="1"/>
        <v>100.32619053122825</v>
      </c>
      <c r="I18" s="154">
        <f t="shared" si="0"/>
        <v>97.341848026558466</v>
      </c>
      <c r="J18" s="49"/>
      <c r="K18" s="149"/>
      <c r="O18" s="131"/>
      <c r="P18" s="162"/>
      <c r="Q18" s="134"/>
      <c r="R18" s="131"/>
      <c r="S18" s="131"/>
      <c r="T18" s="131"/>
      <c r="U18" s="131"/>
      <c r="V18" s="135"/>
      <c r="W18" s="160"/>
      <c r="X18" s="131"/>
    </row>
    <row r="19" spans="1:24" x14ac:dyDescent="0.3">
      <c r="B19" s="150">
        <v>2001</v>
      </c>
      <c r="C19" s="151">
        <v>286759.59999999998</v>
      </c>
      <c r="D19" s="152">
        <v>42295</v>
      </c>
      <c r="E19" s="146">
        <v>2001</v>
      </c>
      <c r="F19" s="49"/>
      <c r="G19" s="49"/>
      <c r="H19" s="153">
        <f t="shared" si="1"/>
        <v>92.065222695669362</v>
      </c>
      <c r="I19" s="154">
        <f t="shared" si="0"/>
        <v>97.507838436001464</v>
      </c>
      <c r="J19" s="49"/>
      <c r="K19" s="149"/>
      <c r="O19" s="131"/>
      <c r="P19" s="162"/>
      <c r="Q19" s="134"/>
      <c r="R19" s="131"/>
      <c r="S19" s="131"/>
      <c r="T19" s="131"/>
      <c r="U19" s="131"/>
      <c r="V19" s="135"/>
      <c r="W19" s="131"/>
      <c r="X19" s="131"/>
    </row>
    <row r="20" spans="1:24" x14ac:dyDescent="0.3">
      <c r="B20" s="150">
        <v>2002</v>
      </c>
      <c r="C20" s="151">
        <v>303886.5</v>
      </c>
      <c r="D20" s="152">
        <v>41799</v>
      </c>
      <c r="E20" s="146">
        <v>2002</v>
      </c>
      <c r="F20" s="49"/>
      <c r="G20" s="49"/>
      <c r="H20" s="153">
        <f t="shared" si="1"/>
        <v>97.563876838674375</v>
      </c>
      <c r="I20" s="154">
        <f t="shared" si="0"/>
        <v>96.364348948727411</v>
      </c>
      <c r="J20" s="49"/>
      <c r="K20" s="149"/>
      <c r="O20" s="131"/>
      <c r="P20" s="162"/>
      <c r="Q20" s="134"/>
      <c r="R20" s="131"/>
      <c r="S20" s="131"/>
      <c r="T20" s="131"/>
      <c r="U20" s="131"/>
      <c r="V20" s="163"/>
      <c r="W20" s="160"/>
      <c r="X20" s="131"/>
    </row>
    <row r="21" spans="1:24" x14ac:dyDescent="0.3">
      <c r="B21" s="150">
        <v>2003</v>
      </c>
      <c r="C21" s="151">
        <v>276065.09999999998</v>
      </c>
      <c r="D21" s="152">
        <v>41802</v>
      </c>
      <c r="E21" s="146">
        <v>2003</v>
      </c>
      <c r="F21" s="49"/>
      <c r="G21" s="49"/>
      <c r="H21" s="153">
        <f t="shared" si="1"/>
        <v>88.631714195452332</v>
      </c>
      <c r="I21" s="154">
        <f t="shared" si="0"/>
        <v>96.371265215787531</v>
      </c>
      <c r="J21" s="49"/>
      <c r="K21" s="149"/>
      <c r="O21" s="131"/>
      <c r="P21" s="162"/>
      <c r="Q21" s="134"/>
      <c r="R21" s="131"/>
      <c r="S21" s="131"/>
      <c r="T21" s="131"/>
      <c r="U21" s="131"/>
      <c r="V21" s="163"/>
      <c r="W21" s="160"/>
      <c r="X21" s="131"/>
    </row>
    <row r="22" spans="1:24" x14ac:dyDescent="0.3">
      <c r="B22" s="150">
        <v>2004</v>
      </c>
      <c r="C22" s="151">
        <v>316643.59999999998</v>
      </c>
      <c r="D22" s="152">
        <v>41181</v>
      </c>
      <c r="E22" s="146">
        <v>2004</v>
      </c>
      <c r="F22" s="49"/>
      <c r="G22" s="49"/>
      <c r="H22" s="153">
        <f t="shared" si="1"/>
        <v>101.65959064372545</v>
      </c>
      <c r="I22" s="154">
        <f>(D22/$D$7)*100</f>
        <v>94.939597934341563</v>
      </c>
      <c r="J22" s="49"/>
      <c r="K22" s="149"/>
      <c r="O22" s="131"/>
      <c r="P22" s="164"/>
      <c r="Q22" s="134"/>
      <c r="R22" s="131"/>
      <c r="S22" s="165"/>
      <c r="T22" s="131"/>
      <c r="U22" s="131"/>
      <c r="V22" s="163"/>
      <c r="W22" s="160"/>
      <c r="X22" s="131"/>
    </row>
    <row r="23" spans="1:24" x14ac:dyDescent="0.3">
      <c r="B23" s="150">
        <v>2005</v>
      </c>
      <c r="C23" s="151">
        <v>285492.5</v>
      </c>
      <c r="D23" s="152">
        <v>40810</v>
      </c>
      <c r="E23" s="146">
        <v>2005</v>
      </c>
      <c r="F23" s="49"/>
      <c r="G23" s="49"/>
      <c r="H23" s="153">
        <f t="shared" si="1"/>
        <v>91.65841558728421</v>
      </c>
      <c r="I23" s="154">
        <f t="shared" si="0"/>
        <v>94.084286241239397</v>
      </c>
      <c r="J23" s="49"/>
      <c r="K23" s="149"/>
      <c r="O23" s="131"/>
      <c r="P23" s="164"/>
      <c r="Q23" s="134"/>
      <c r="R23" s="131"/>
      <c r="S23" s="165"/>
      <c r="T23" s="131"/>
      <c r="U23" s="131"/>
      <c r="V23" s="163"/>
      <c r="W23" s="160"/>
      <c r="X23" s="131"/>
    </row>
    <row r="24" spans="1:24" x14ac:dyDescent="0.3">
      <c r="B24" s="150">
        <v>2006</v>
      </c>
      <c r="C24" s="151">
        <v>277392.2</v>
      </c>
      <c r="D24" s="152">
        <v>39945</v>
      </c>
      <c r="E24" s="146">
        <v>2006</v>
      </c>
      <c r="F24" s="49"/>
      <c r="G24" s="49"/>
      <c r="H24" s="153">
        <f t="shared" si="1"/>
        <v>89.057784524185607</v>
      </c>
      <c r="I24" s="154">
        <f t="shared" si="0"/>
        <v>92.090095905569896</v>
      </c>
      <c r="J24" s="49"/>
      <c r="K24" s="149"/>
      <c r="O24" s="131"/>
      <c r="P24" s="164"/>
      <c r="Q24" s="134"/>
      <c r="R24" s="131"/>
      <c r="S24" s="165"/>
      <c r="T24" s="131"/>
      <c r="U24" s="131"/>
      <c r="V24" s="163"/>
      <c r="W24" s="160"/>
      <c r="X24" s="131"/>
    </row>
    <row r="25" spans="1:24" x14ac:dyDescent="0.3">
      <c r="B25" s="150">
        <v>2007</v>
      </c>
      <c r="C25" s="151">
        <v>237201.2</v>
      </c>
      <c r="D25" s="152">
        <v>39376</v>
      </c>
      <c r="E25" s="146">
        <v>2007</v>
      </c>
      <c r="F25" s="49"/>
      <c r="G25" s="49"/>
      <c r="H25" s="153">
        <f t="shared" si="1"/>
        <v>76.154316373994135</v>
      </c>
      <c r="I25" s="154">
        <f t="shared" si="0"/>
        <v>90.778310586499444</v>
      </c>
      <c r="J25" s="49"/>
      <c r="K25" s="149"/>
      <c r="O25" s="131"/>
      <c r="P25" s="164"/>
      <c r="Q25" s="134"/>
      <c r="R25" s="131"/>
      <c r="S25" s="165"/>
      <c r="T25" s="131"/>
      <c r="U25" s="131"/>
      <c r="V25" s="163"/>
      <c r="W25" s="160"/>
      <c r="X25" s="131"/>
    </row>
    <row r="26" spans="1:24" x14ac:dyDescent="0.3">
      <c r="B26" s="150">
        <v>2008</v>
      </c>
      <c r="C26" s="151">
        <v>172307.5</v>
      </c>
      <c r="D26" s="152">
        <v>38663</v>
      </c>
      <c r="E26" s="146">
        <v>2008</v>
      </c>
      <c r="F26" s="49"/>
      <c r="G26" s="49"/>
      <c r="H26" s="155">
        <f t="shared" si="1"/>
        <v>55.319955668908904</v>
      </c>
      <c r="I26" s="154">
        <f t="shared" si="0"/>
        <v>89.134544448542968</v>
      </c>
      <c r="J26" s="49"/>
      <c r="K26" s="156"/>
      <c r="O26" s="131"/>
      <c r="P26" s="164"/>
      <c r="Q26" s="134"/>
      <c r="R26" s="131"/>
      <c r="S26" s="165"/>
      <c r="T26" s="131"/>
      <c r="U26" s="131"/>
      <c r="V26" s="163"/>
      <c r="W26" s="131"/>
      <c r="X26" s="131"/>
    </row>
    <row r="27" spans="1:24" x14ac:dyDescent="0.3">
      <c r="B27" s="166">
        <v>2009</v>
      </c>
      <c r="C27" s="167">
        <v>276122.7</v>
      </c>
      <c r="D27" s="168">
        <v>38426</v>
      </c>
      <c r="E27" s="146">
        <v>2009</v>
      </c>
      <c r="F27" s="49"/>
      <c r="G27" s="49"/>
      <c r="H27" s="169">
        <f t="shared" si="1"/>
        <v>88.650206886986538</v>
      </c>
      <c r="I27" s="170">
        <f t="shared" si="0"/>
        <v>88.588159350793063</v>
      </c>
      <c r="J27" s="49"/>
      <c r="K27" s="149"/>
      <c r="O27" s="131"/>
      <c r="P27" s="164"/>
      <c r="Q27" s="171"/>
      <c r="R27" s="131"/>
      <c r="S27" s="165"/>
      <c r="T27" s="131"/>
      <c r="U27" s="131"/>
      <c r="V27" s="163"/>
      <c r="W27" s="160"/>
      <c r="X27" s="131"/>
    </row>
    <row r="28" spans="1:24" x14ac:dyDescent="0.3">
      <c r="B28" s="166">
        <v>2010</v>
      </c>
      <c r="C28" s="167">
        <v>274701.09999999998</v>
      </c>
      <c r="D28" s="168">
        <v>36438</v>
      </c>
      <c r="E28" s="146">
        <v>2010</v>
      </c>
      <c r="F28" s="49"/>
      <c r="G28" s="49"/>
      <c r="H28" s="169">
        <f>(C28/$C$7)*100</f>
        <v>88.193796986204958</v>
      </c>
      <c r="I28" s="170">
        <f t="shared" si="0"/>
        <v>84.004979712283287</v>
      </c>
      <c r="J28" s="49"/>
      <c r="K28" s="149"/>
      <c r="O28" s="131"/>
      <c r="P28" s="131"/>
      <c r="Q28" s="171"/>
      <c r="R28" s="131"/>
      <c r="S28" s="165"/>
      <c r="T28" s="131"/>
      <c r="U28" s="131"/>
      <c r="V28" s="131"/>
      <c r="W28" s="131"/>
      <c r="X28" s="131"/>
    </row>
    <row r="29" spans="1:24" x14ac:dyDescent="0.3">
      <c r="B29" s="166">
        <v>2011</v>
      </c>
      <c r="C29" s="167">
        <v>258391.2</v>
      </c>
      <c r="D29" s="168">
        <v>35247</v>
      </c>
      <c r="E29" s="146">
        <v>2011</v>
      </c>
      <c r="F29" s="49"/>
      <c r="G29" s="49"/>
      <c r="H29" s="169">
        <f t="shared" si="1"/>
        <v>82.957443693606919</v>
      </c>
      <c r="I29" s="170">
        <f t="shared" si="0"/>
        <v>81.259221689413494</v>
      </c>
      <c r="J29" s="49"/>
      <c r="K29" s="149"/>
      <c r="O29" s="131"/>
      <c r="P29" s="131"/>
      <c r="Q29" s="131"/>
      <c r="R29" s="131"/>
      <c r="S29" s="165"/>
      <c r="T29" s="131"/>
      <c r="U29" s="131"/>
      <c r="V29" s="131"/>
      <c r="W29" s="131"/>
      <c r="X29" s="131"/>
    </row>
    <row r="30" spans="1:24" x14ac:dyDescent="0.3">
      <c r="A30" s="172"/>
      <c r="B30" s="166">
        <v>2012</v>
      </c>
      <c r="C30" s="167">
        <v>167186.9</v>
      </c>
      <c r="D30" s="168">
        <v>33945</v>
      </c>
      <c r="E30" s="146">
        <v>2012</v>
      </c>
      <c r="F30" s="173"/>
      <c r="G30" s="49"/>
      <c r="H30" s="174">
        <f t="shared" ref="H30:H35" si="2">(C30/$C$7)*100</f>
        <v>53.675968233665429</v>
      </c>
      <c r="I30" s="170">
        <f t="shared" si="0"/>
        <v>78.257561785319069</v>
      </c>
      <c r="J30" s="49"/>
      <c r="K30" s="156"/>
      <c r="O30" s="175"/>
      <c r="P30" s="175"/>
      <c r="Q30" s="175"/>
      <c r="R30" s="131"/>
      <c r="S30" s="120"/>
      <c r="T30" s="120"/>
      <c r="U30" s="120"/>
      <c r="V30" s="120"/>
      <c r="W30" s="120"/>
      <c r="X30" s="120"/>
    </row>
    <row r="31" spans="1:24" x14ac:dyDescent="0.3">
      <c r="B31" s="166">
        <v>2013</v>
      </c>
      <c r="C31" s="167">
        <v>225310.5</v>
      </c>
      <c r="D31" s="168">
        <v>33794</v>
      </c>
      <c r="E31" s="146">
        <v>2013</v>
      </c>
      <c r="F31" s="49"/>
      <c r="G31" s="49"/>
      <c r="H31" s="169">
        <f t="shared" si="2"/>
        <v>72.336763470769981</v>
      </c>
      <c r="I31" s="170">
        <f t="shared" ref="I31:I39" si="3">(D31/$D$7)*100</f>
        <v>77.909443009959418</v>
      </c>
      <c r="J31" s="49"/>
      <c r="K31" s="149"/>
      <c r="O31" s="120"/>
      <c r="P31" s="120"/>
      <c r="Q31" s="120"/>
      <c r="R31" s="120"/>
      <c r="S31" s="120"/>
      <c r="T31" s="120"/>
      <c r="U31" s="120"/>
      <c r="V31" s="120"/>
      <c r="W31" s="120"/>
      <c r="X31" s="120"/>
    </row>
    <row r="32" spans="1:24" x14ac:dyDescent="0.3">
      <c r="B32" s="166">
        <v>2014</v>
      </c>
      <c r="C32" s="176">
        <v>231319.2</v>
      </c>
      <c r="D32" s="177">
        <v>33058</v>
      </c>
      <c r="E32" s="146">
        <v>2014</v>
      </c>
      <c r="F32" s="49"/>
      <c r="G32" s="49"/>
      <c r="H32" s="169">
        <f t="shared" si="2"/>
        <v>74.265878672532963</v>
      </c>
      <c r="I32" s="170">
        <f t="shared" si="3"/>
        <v>76.212652157875326</v>
      </c>
      <c r="J32" s="49"/>
      <c r="K32" s="149"/>
      <c r="O32" s="120"/>
      <c r="P32" s="120"/>
      <c r="Q32" s="120"/>
      <c r="R32" s="120"/>
      <c r="S32" s="120"/>
      <c r="T32" s="120"/>
      <c r="U32" s="120"/>
      <c r="V32" s="120"/>
      <c r="W32" s="120"/>
      <c r="X32" s="120"/>
    </row>
    <row r="33" spans="2:26" x14ac:dyDescent="0.3">
      <c r="B33" s="178">
        <v>2015</v>
      </c>
      <c r="C33" s="179">
        <v>243771.6</v>
      </c>
      <c r="D33" s="180">
        <v>32854</v>
      </c>
      <c r="E33" s="181">
        <v>2015</v>
      </c>
      <c r="F33" s="131"/>
      <c r="G33" s="131"/>
      <c r="H33" s="182">
        <f t="shared" si="2"/>
        <v>78.263767423582792</v>
      </c>
      <c r="I33" s="183">
        <f t="shared" si="3"/>
        <v>75.742345997786799</v>
      </c>
      <c r="J33" s="131"/>
      <c r="K33" s="184"/>
      <c r="Z33" s="185"/>
    </row>
    <row r="34" spans="2:26" x14ac:dyDescent="0.3">
      <c r="B34" s="178">
        <v>2016</v>
      </c>
      <c r="C34" s="179">
        <v>185548.3</v>
      </c>
      <c r="D34" s="180">
        <v>31884</v>
      </c>
      <c r="E34" s="181">
        <v>2016</v>
      </c>
      <c r="F34" s="131"/>
      <c r="G34" s="131"/>
      <c r="H34" s="186">
        <f t="shared" si="2"/>
        <v>59.570963135333102</v>
      </c>
      <c r="I34" s="183">
        <f t="shared" si="3"/>
        <v>73.506086315012908</v>
      </c>
      <c r="J34" s="131"/>
      <c r="K34" s="187"/>
      <c r="Z34" s="185"/>
    </row>
    <row r="35" spans="2:26" x14ac:dyDescent="0.3">
      <c r="B35" s="178">
        <v>2017</v>
      </c>
      <c r="C35" s="179">
        <v>181263.3</v>
      </c>
      <c r="D35" s="180">
        <v>32109</v>
      </c>
      <c r="E35" s="181">
        <v>2017</v>
      </c>
      <c r="F35" s="131"/>
      <c r="G35" s="131"/>
      <c r="H35" s="186">
        <f t="shared" si="2"/>
        <v>58.195248148804509</v>
      </c>
      <c r="I35" s="183">
        <f t="shared" si="3"/>
        <v>74.024806344522318</v>
      </c>
      <c r="J35" s="131"/>
      <c r="K35" s="187"/>
      <c r="Z35" s="185"/>
    </row>
    <row r="36" spans="2:26" x14ac:dyDescent="0.3">
      <c r="B36" s="178">
        <v>2018</v>
      </c>
      <c r="C36" s="179">
        <v>285946.8</v>
      </c>
      <c r="D36" s="180">
        <v>32162</v>
      </c>
      <c r="E36" s="181">
        <v>2018</v>
      </c>
      <c r="F36" s="131"/>
      <c r="G36" s="131"/>
      <c r="H36" s="182">
        <f>(C36/$C$7)*100</f>
        <v>91.804270270686757</v>
      </c>
      <c r="I36" s="188">
        <f t="shared" si="3"/>
        <v>74.146993729251193</v>
      </c>
      <c r="J36" s="131"/>
      <c r="K36" s="184"/>
      <c r="Z36" s="185"/>
    </row>
    <row r="37" spans="2:26" x14ac:dyDescent="0.3">
      <c r="B37" s="178">
        <v>2019</v>
      </c>
      <c r="C37" s="179">
        <v>170823.2</v>
      </c>
      <c r="D37" s="180">
        <v>32707</v>
      </c>
      <c r="E37" s="181">
        <v>2019</v>
      </c>
      <c r="F37" s="131"/>
      <c r="G37" s="131"/>
      <c r="H37" s="186">
        <f>(C37/$C$7)*100</f>
        <v>54.843415702863538</v>
      </c>
      <c r="I37" s="188">
        <f t="shared" si="3"/>
        <v>75.403448911840655</v>
      </c>
      <c r="J37" s="131"/>
      <c r="K37" s="184"/>
      <c r="Z37" s="185"/>
    </row>
    <row r="38" spans="2:26" x14ac:dyDescent="0.3">
      <c r="B38" s="178">
        <v>2020</v>
      </c>
      <c r="C38" s="179">
        <v>244961.5</v>
      </c>
      <c r="D38" s="180">
        <v>32471</v>
      </c>
      <c r="E38" s="181">
        <v>2020</v>
      </c>
      <c r="F38" s="131"/>
      <c r="G38" s="131"/>
      <c r="H38" s="182">
        <f t="shared" ref="H38:H39" si="4">(C38/$C$7)*100</f>
        <v>78.645789188453364</v>
      </c>
      <c r="I38" s="188">
        <f t="shared" si="3"/>
        <v>74.859369236444124</v>
      </c>
      <c r="J38" s="131"/>
      <c r="K38" s="184"/>
      <c r="Z38" s="185"/>
    </row>
    <row r="39" spans="2:26" x14ac:dyDescent="0.3">
      <c r="B39" s="178">
        <v>2021</v>
      </c>
      <c r="C39" s="179">
        <v>156279.9</v>
      </c>
      <c r="D39" s="180">
        <v>31834</v>
      </c>
      <c r="E39" s="181">
        <v>2021</v>
      </c>
      <c r="F39" s="131"/>
      <c r="G39" s="131"/>
      <c r="H39" s="186">
        <f t="shared" si="4"/>
        <v>50.174235828048786</v>
      </c>
      <c r="I39" s="188">
        <f t="shared" si="3"/>
        <v>73.390815197344153</v>
      </c>
      <c r="J39" s="131"/>
      <c r="K39" s="184"/>
      <c r="Z39" s="185"/>
    </row>
    <row r="40" spans="2:26" x14ac:dyDescent="0.3">
      <c r="B40" s="178">
        <v>2022</v>
      </c>
      <c r="C40" s="179">
        <v>193715</v>
      </c>
      <c r="D40" s="180">
        <v>32006</v>
      </c>
      <c r="E40" s="181">
        <v>2022</v>
      </c>
      <c r="F40" s="131"/>
      <c r="G40" s="131"/>
      <c r="H40" s="182">
        <f>(C40/$C$7)*100</f>
        <v>62.19291216228364</v>
      </c>
      <c r="I40" s="188">
        <f>(D40/$D$7)*100</f>
        <v>73.787347842124674</v>
      </c>
      <c r="J40" s="131"/>
      <c r="K40" s="184"/>
      <c r="Z40" s="185"/>
    </row>
    <row r="41" spans="2:26" x14ac:dyDescent="0.3">
      <c r="B41" s="178">
        <v>2023</v>
      </c>
      <c r="C41" s="179">
        <v>238107</v>
      </c>
      <c r="D41" s="180">
        <v>31394</v>
      </c>
      <c r="E41" s="181">
        <v>2023</v>
      </c>
      <c r="F41" s="131"/>
      <c r="G41" s="131"/>
      <c r="H41" s="182">
        <f>(C41/$C$7)*100</f>
        <v>76.445126790516326</v>
      </c>
      <c r="I41" s="188">
        <f>(D41/$D$7)*100</f>
        <v>72.376429361859095</v>
      </c>
      <c r="J41" s="131"/>
      <c r="K41" s="184"/>
      <c r="Z41" s="185"/>
    </row>
    <row r="42" spans="2:26" x14ac:dyDescent="0.3">
      <c r="B42" s="178">
        <v>2024</v>
      </c>
      <c r="C42" s="179">
        <v>171138</v>
      </c>
      <c r="D42" s="180">
        <v>30953</v>
      </c>
      <c r="E42" s="181">
        <v>2024</v>
      </c>
      <c r="F42" s="131"/>
      <c r="G42" s="131"/>
      <c r="H42" s="188">
        <f>(C42/$C$7)*100</f>
        <v>54.944483398956699</v>
      </c>
      <c r="I42" s="188">
        <f>(D42/$D$7)*100</f>
        <v>71.35973810402065</v>
      </c>
      <c r="J42" s="131"/>
      <c r="K42" s="184"/>
      <c r="Z42" s="185"/>
    </row>
    <row r="43" spans="2:26" x14ac:dyDescent="0.3">
      <c r="C43" s="189"/>
      <c r="Z43" s="185"/>
    </row>
    <row r="44" spans="2:26" s="49" customFormat="1" x14ac:dyDescent="0.3">
      <c r="B44" s="130"/>
      <c r="Z44" s="462"/>
    </row>
    <row r="45" spans="2:26" s="49" customFormat="1" x14ac:dyDescent="0.3">
      <c r="Z45" s="462"/>
    </row>
    <row r="46" spans="2:26" s="49" customFormat="1" x14ac:dyDescent="0.3">
      <c r="Z46" s="462"/>
    </row>
    <row r="47" spans="2:26" s="49" customFormat="1" x14ac:dyDescent="0.3">
      <c r="B47" s="463"/>
      <c r="Z47" s="462"/>
    </row>
    <row r="48" spans="2:26" s="49" customFormat="1" x14ac:dyDescent="0.3">
      <c r="Z48" s="462"/>
    </row>
    <row r="49" spans="2:17" s="49" customFormat="1" x14ac:dyDescent="0.3"/>
    <row r="50" spans="2:17" s="49" customFormat="1" x14ac:dyDescent="0.3"/>
    <row r="51" spans="2:17" s="49" customFormat="1" x14ac:dyDescent="0.3"/>
    <row r="52" spans="2:17" s="49" customFormat="1" x14ac:dyDescent="0.3"/>
    <row r="53" spans="2:17" s="49" customFormat="1" x14ac:dyDescent="0.3"/>
    <row r="54" spans="2:17" s="49" customFormat="1" x14ac:dyDescent="0.3"/>
    <row r="55" spans="2:17" s="49" customFormat="1" x14ac:dyDescent="0.3"/>
    <row r="56" spans="2:17" s="49" customFormat="1" x14ac:dyDescent="0.3"/>
    <row r="57" spans="2:17" s="49" customFormat="1" x14ac:dyDescent="0.3"/>
    <row r="58" spans="2:17" s="49" customFormat="1" x14ac:dyDescent="0.3"/>
    <row r="59" spans="2:17" s="49" customFormat="1" x14ac:dyDescent="0.3"/>
    <row r="60" spans="2:17" s="49" customFormat="1" x14ac:dyDescent="0.3"/>
    <row r="61" spans="2:17" s="49" customFormat="1" x14ac:dyDescent="0.3"/>
    <row r="62" spans="2:17" s="49" customFormat="1" x14ac:dyDescent="0.3"/>
    <row r="63" spans="2:17" s="49" customFormat="1" x14ac:dyDescent="0.3"/>
    <row r="64" spans="2:17" x14ac:dyDescent="0.3">
      <c r="B64" s="49"/>
      <c r="C64" s="49"/>
      <c r="D64" s="49"/>
      <c r="E64" s="49"/>
      <c r="F64" s="49"/>
      <c r="G64" s="49"/>
      <c r="H64" s="49"/>
      <c r="I64" s="49"/>
      <c r="J64" s="49"/>
      <c r="K64" s="49"/>
      <c r="L64" s="49"/>
      <c r="M64" s="49"/>
      <c r="N64" s="49"/>
      <c r="O64" s="49"/>
      <c r="P64" s="49"/>
      <c r="Q64" s="49"/>
    </row>
    <row r="65" spans="2:18" x14ac:dyDescent="0.3">
      <c r="B65" s="49"/>
      <c r="C65" s="49"/>
      <c r="D65" s="49"/>
      <c r="E65" s="49"/>
      <c r="F65" s="49"/>
      <c r="G65" s="49"/>
      <c r="H65" s="49"/>
      <c r="I65" s="49"/>
      <c r="J65" s="49"/>
      <c r="K65" s="49"/>
      <c r="L65" s="49"/>
      <c r="M65" s="49"/>
      <c r="N65" s="49"/>
      <c r="O65" s="49"/>
      <c r="P65" s="49"/>
      <c r="Q65" s="49"/>
    </row>
    <row r="66" spans="2:18" x14ac:dyDescent="0.3">
      <c r="B66" s="49"/>
      <c r="C66" s="130"/>
      <c r="D66" s="49"/>
      <c r="E66" s="49"/>
      <c r="F66" s="49"/>
      <c r="G66" s="49"/>
      <c r="H66" s="49"/>
      <c r="I66" s="49"/>
      <c r="J66" s="49"/>
      <c r="K66" s="49"/>
      <c r="L66" s="49"/>
      <c r="M66" s="49"/>
      <c r="N66" s="49"/>
      <c r="O66" s="49"/>
      <c r="P66" s="49"/>
      <c r="Q66" s="49"/>
    </row>
    <row r="67" spans="2:18" x14ac:dyDescent="0.3">
      <c r="B67" s="121" t="s">
        <v>161</v>
      </c>
      <c r="C67" s="121"/>
      <c r="D67" s="121"/>
      <c r="E67" s="122" t="s">
        <v>162</v>
      </c>
      <c r="F67" s="121"/>
      <c r="G67" s="121"/>
      <c r="H67" s="121"/>
      <c r="I67" s="121"/>
      <c r="J67" s="121"/>
      <c r="K67" s="194"/>
      <c r="L67" s="49"/>
      <c r="M67" s="49"/>
      <c r="N67" s="49"/>
      <c r="O67" s="49"/>
      <c r="P67" s="49"/>
      <c r="Q67" s="49"/>
    </row>
    <row r="68" spans="2:18" x14ac:dyDescent="0.3">
      <c r="B68" s="49"/>
      <c r="C68" s="49"/>
      <c r="D68" s="49"/>
      <c r="E68" s="49"/>
      <c r="F68" s="49"/>
      <c r="G68" s="49"/>
      <c r="H68" s="49"/>
      <c r="I68" s="49"/>
      <c r="J68" s="49"/>
      <c r="K68" s="49"/>
      <c r="L68" s="49"/>
      <c r="M68" s="49"/>
      <c r="N68" s="49"/>
      <c r="O68" s="49"/>
      <c r="P68" s="49"/>
      <c r="Q68" s="49"/>
    </row>
    <row r="69" spans="2:18" x14ac:dyDescent="0.3">
      <c r="B69" s="49"/>
      <c r="C69" s="49"/>
      <c r="D69" s="49"/>
      <c r="E69" s="49"/>
      <c r="F69" s="49"/>
      <c r="G69" s="49"/>
      <c r="H69" s="49"/>
      <c r="I69" s="49"/>
      <c r="J69" s="49"/>
      <c r="K69" s="49"/>
      <c r="L69" s="49"/>
      <c r="M69" s="49"/>
      <c r="N69" s="49"/>
      <c r="O69" s="49"/>
      <c r="P69" s="49"/>
      <c r="Q69" s="49"/>
    </row>
    <row r="70" spans="2:18" ht="49.5" customHeight="1" x14ac:dyDescent="0.3">
      <c r="B70" s="474"/>
      <c r="C70" s="475"/>
      <c r="D70" s="475"/>
      <c r="E70" s="475"/>
      <c r="F70" s="475"/>
      <c r="G70" s="475"/>
      <c r="H70" s="475"/>
      <c r="I70" s="475"/>
      <c r="J70" s="475"/>
      <c r="K70" s="475"/>
      <c r="L70" s="475"/>
      <c r="M70" s="475"/>
      <c r="N70" s="475"/>
      <c r="O70" s="475"/>
      <c r="P70" s="49"/>
      <c r="Q70" s="49"/>
      <c r="R70" s="190"/>
    </row>
    <row r="71" spans="2:18" x14ac:dyDescent="0.3">
      <c r="B71" s="49"/>
      <c r="C71" s="49"/>
      <c r="D71" s="49"/>
      <c r="E71" s="49"/>
      <c r="F71" s="49"/>
      <c r="G71" s="49"/>
      <c r="H71" s="49"/>
      <c r="I71" s="49"/>
      <c r="J71" s="49"/>
      <c r="K71" s="49"/>
      <c r="L71" s="49"/>
      <c r="M71" s="49"/>
      <c r="N71" s="49"/>
      <c r="O71" s="49"/>
      <c r="P71" s="49"/>
      <c r="Q71" s="49"/>
    </row>
  </sheetData>
  <mergeCells count="1">
    <mergeCell ref="B70:O70"/>
  </mergeCells>
  <phoneticPr fontId="0" type="noConversion"/>
  <hyperlinks>
    <hyperlink ref="E67" r:id="rId1" xr:uid="{FA135ECE-7450-41B8-A981-6BB81F6DEDCB}"/>
  </hyperlinks>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B3:G32"/>
  <sheetViews>
    <sheetView zoomScaleNormal="100" workbookViewId="0">
      <selection activeCell="L25" sqref="L25"/>
    </sheetView>
  </sheetViews>
  <sheetFormatPr baseColWidth="10" defaultRowHeight="15" x14ac:dyDescent="0.3"/>
  <cols>
    <col min="1" max="1" width="3.5703125" style="329" customWidth="1"/>
    <col min="2" max="2" width="38.28515625" style="329" customWidth="1"/>
    <col min="3" max="45" width="7.7109375" style="329" customWidth="1"/>
    <col min="46" max="16384" width="11.42578125" style="329"/>
  </cols>
  <sheetData>
    <row r="3" spans="2:7" x14ac:dyDescent="0.3">
      <c r="B3" s="429" t="s">
        <v>168</v>
      </c>
    </row>
    <row r="4" spans="2:7" x14ac:dyDescent="0.3">
      <c r="B4" s="430"/>
      <c r="C4" s="352">
        <v>1979</v>
      </c>
      <c r="D4" s="352">
        <v>1988</v>
      </c>
      <c r="E4" s="352">
        <v>2000</v>
      </c>
      <c r="F4" s="352">
        <v>2010</v>
      </c>
      <c r="G4" s="352">
        <v>2020</v>
      </c>
    </row>
    <row r="6" spans="2:7" x14ac:dyDescent="0.3">
      <c r="B6" s="431" t="s">
        <v>26</v>
      </c>
      <c r="C6" s="354">
        <v>47312</v>
      </c>
      <c r="D6" s="354">
        <v>40078</v>
      </c>
      <c r="E6" s="354">
        <v>39369</v>
      </c>
      <c r="F6" s="354">
        <v>35821</v>
      </c>
      <c r="G6" s="354">
        <v>32293</v>
      </c>
    </row>
    <row r="7" spans="2:7" x14ac:dyDescent="0.3">
      <c r="B7" s="432" t="s">
        <v>36</v>
      </c>
      <c r="C7" s="354">
        <v>38798</v>
      </c>
      <c r="D7" s="354">
        <v>22105</v>
      </c>
      <c r="E7" s="354">
        <v>8974</v>
      </c>
      <c r="F7" s="354">
        <v>2290</v>
      </c>
      <c r="G7" s="354">
        <v>1634</v>
      </c>
    </row>
    <row r="8" spans="2:7" x14ac:dyDescent="0.3">
      <c r="B8" s="431"/>
      <c r="C8" s="354"/>
      <c r="D8" s="354"/>
      <c r="E8" s="354"/>
      <c r="F8" s="354"/>
    </row>
    <row r="9" spans="2:7" x14ac:dyDescent="0.3">
      <c r="B9" s="431"/>
      <c r="C9" s="354"/>
      <c r="D9" s="354"/>
      <c r="E9" s="354"/>
      <c r="F9" s="354"/>
    </row>
    <row r="10" spans="2:7" x14ac:dyDescent="0.3">
      <c r="C10" s="332"/>
    </row>
    <row r="11" spans="2:7" x14ac:dyDescent="0.3">
      <c r="B11" s="330"/>
    </row>
    <row r="12" spans="2:7" x14ac:dyDescent="0.3">
      <c r="B12" s="332"/>
    </row>
    <row r="30" spans="3:3" x14ac:dyDescent="0.3">
      <c r="C30" s="433"/>
    </row>
    <row r="32" spans="3:3" x14ac:dyDescent="0.3">
      <c r="C32" s="433"/>
    </row>
  </sheetData>
  <phoneticPr fontId="0" type="noConversion"/>
  <pageMargins left="0.78740157499999996" right="0.78740157499999996" top="0.984251969" bottom="0.984251969" header="0.4921259845" footer="0.4921259845"/>
  <pageSetup paperSize="9" scale="1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B2:R37"/>
  <sheetViews>
    <sheetView zoomScale="90" zoomScaleNormal="90" workbookViewId="0">
      <selection activeCell="R18" sqref="R18"/>
    </sheetView>
  </sheetViews>
  <sheetFormatPr baseColWidth="10" defaultRowHeight="15" x14ac:dyDescent="0.3"/>
  <cols>
    <col min="1" max="1" width="4" style="329" customWidth="1"/>
    <col min="2" max="2" width="18.7109375" style="329" customWidth="1"/>
    <col min="3" max="3" width="21" style="329" customWidth="1"/>
    <col min="4" max="4" width="26.5703125" style="329" customWidth="1"/>
    <col min="5" max="15" width="11.42578125" style="329"/>
    <col min="16" max="16" width="20" style="329" customWidth="1"/>
    <col min="17" max="17" width="18.140625" style="329" customWidth="1"/>
    <col min="18" max="16384" width="11.42578125" style="329"/>
  </cols>
  <sheetData>
    <row r="2" spans="2:18" x14ac:dyDescent="0.3">
      <c r="B2" s="389"/>
      <c r="C2" s="410"/>
      <c r="D2" s="410"/>
      <c r="E2" s="410"/>
      <c r="F2" s="410"/>
      <c r="G2" s="410"/>
      <c r="H2" s="410"/>
    </row>
    <row r="3" spans="2:18" x14ac:dyDescent="0.3">
      <c r="B3" s="389"/>
      <c r="C3" s="410"/>
      <c r="D3" s="410"/>
      <c r="E3" s="410"/>
      <c r="F3" s="410"/>
      <c r="G3" s="410"/>
      <c r="H3" s="410"/>
    </row>
    <row r="4" spans="2:18" x14ac:dyDescent="0.3">
      <c r="B4" s="389"/>
      <c r="C4" s="410"/>
      <c r="D4" s="410"/>
      <c r="E4" s="410"/>
      <c r="F4" s="410"/>
      <c r="G4" s="410"/>
      <c r="H4" s="410"/>
    </row>
    <row r="5" spans="2:18" x14ac:dyDescent="0.3">
      <c r="B5" s="389"/>
      <c r="C5" s="410"/>
      <c r="D5" s="410"/>
      <c r="E5" s="410"/>
      <c r="F5" s="410"/>
      <c r="G5" s="410"/>
      <c r="H5" s="410"/>
    </row>
    <row r="6" spans="2:18" ht="15.75" x14ac:dyDescent="0.35">
      <c r="B6" s="389"/>
      <c r="C6" s="410"/>
      <c r="D6" s="410"/>
      <c r="E6" s="411"/>
      <c r="F6" s="410"/>
      <c r="G6" s="410"/>
      <c r="H6" s="410"/>
    </row>
    <row r="7" spans="2:18" x14ac:dyDescent="0.3">
      <c r="B7" s="389"/>
      <c r="C7" s="410"/>
      <c r="D7" s="410"/>
      <c r="E7" s="410"/>
      <c r="F7" s="410"/>
      <c r="G7" s="410"/>
      <c r="H7" s="410"/>
    </row>
    <row r="8" spans="2:18" x14ac:dyDescent="0.3">
      <c r="B8" s="389"/>
      <c r="C8" s="410"/>
      <c r="D8" s="410"/>
      <c r="E8" s="410"/>
      <c r="F8" s="410"/>
      <c r="G8" s="410"/>
      <c r="H8" s="410"/>
    </row>
    <row r="9" spans="2:18" x14ac:dyDescent="0.3">
      <c r="B9" s="389"/>
      <c r="D9" s="410"/>
      <c r="E9" s="410"/>
      <c r="F9" s="410"/>
      <c r="G9" s="410"/>
      <c r="H9" s="410"/>
    </row>
    <row r="10" spans="2:18" ht="18" x14ac:dyDescent="0.3">
      <c r="B10" s="389"/>
      <c r="C10" s="410"/>
      <c r="D10" s="410"/>
      <c r="E10" s="410"/>
      <c r="F10" s="410"/>
      <c r="G10" s="410"/>
      <c r="H10" s="410"/>
      <c r="I10" s="412" t="s">
        <v>115</v>
      </c>
    </row>
    <row r="11" spans="2:18" ht="16.5" x14ac:dyDescent="0.3">
      <c r="C11" s="413" t="s">
        <v>123</v>
      </c>
      <c r="I11" s="414" t="s">
        <v>124</v>
      </c>
    </row>
    <row r="12" spans="2:18" x14ac:dyDescent="0.3">
      <c r="O12" s="415" t="s">
        <v>62</v>
      </c>
    </row>
    <row r="13" spans="2:18" ht="15.75" x14ac:dyDescent="0.35">
      <c r="B13" s="411" t="s">
        <v>72</v>
      </c>
      <c r="C13" s="416" t="s">
        <v>44</v>
      </c>
      <c r="D13" s="417" t="s">
        <v>15</v>
      </c>
      <c r="E13" s="417" t="s">
        <v>16</v>
      </c>
      <c r="F13" s="417" t="s">
        <v>17</v>
      </c>
      <c r="G13" s="418" t="s">
        <v>18</v>
      </c>
      <c r="R13" s="332"/>
    </row>
    <row r="14" spans="2:18" ht="15.75" x14ac:dyDescent="0.35">
      <c r="B14" s="411" t="s">
        <v>63</v>
      </c>
      <c r="C14" s="419">
        <v>36438</v>
      </c>
      <c r="D14" s="420">
        <v>14519</v>
      </c>
      <c r="E14" s="421">
        <v>20033</v>
      </c>
      <c r="F14" s="421">
        <v>263</v>
      </c>
      <c r="G14" s="422">
        <v>1623</v>
      </c>
    </row>
    <row r="15" spans="2:18" ht="15.75" x14ac:dyDescent="0.35">
      <c r="B15" s="411" t="s">
        <v>64</v>
      </c>
      <c r="C15" s="419">
        <v>35247</v>
      </c>
      <c r="D15" s="423">
        <v>13232</v>
      </c>
      <c r="E15" s="410">
        <v>20288</v>
      </c>
      <c r="F15" s="410">
        <v>246</v>
      </c>
      <c r="G15" s="350">
        <v>1481</v>
      </c>
    </row>
    <row r="16" spans="2:18" ht="15.75" x14ac:dyDescent="0.35">
      <c r="B16" s="411" t="s">
        <v>65</v>
      </c>
      <c r="C16" s="419">
        <v>33945</v>
      </c>
      <c r="D16" s="423">
        <v>12394</v>
      </c>
      <c r="E16" s="410">
        <v>19820</v>
      </c>
      <c r="F16" s="410">
        <v>271</v>
      </c>
      <c r="G16" s="350">
        <v>1460</v>
      </c>
    </row>
    <row r="17" spans="2:7" ht="15.75" x14ac:dyDescent="0.35">
      <c r="B17" s="411" t="s">
        <v>66</v>
      </c>
      <c r="C17" s="419">
        <v>33794</v>
      </c>
      <c r="D17" s="423">
        <v>12256</v>
      </c>
      <c r="E17" s="410">
        <v>19818</v>
      </c>
      <c r="F17" s="410">
        <v>246</v>
      </c>
      <c r="G17" s="350">
        <v>1474</v>
      </c>
    </row>
    <row r="18" spans="2:7" ht="15.75" x14ac:dyDescent="0.35">
      <c r="B18" s="411" t="s">
        <v>67</v>
      </c>
      <c r="C18" s="419">
        <v>33058</v>
      </c>
      <c r="D18" s="423">
        <v>11861</v>
      </c>
      <c r="E18" s="410">
        <v>19676</v>
      </c>
      <c r="F18" s="410">
        <v>182</v>
      </c>
      <c r="G18" s="350">
        <v>1339</v>
      </c>
    </row>
    <row r="19" spans="2:7" ht="15.75" x14ac:dyDescent="0.35">
      <c r="B19" s="411" t="s">
        <v>68</v>
      </c>
      <c r="C19" s="419">
        <v>32854</v>
      </c>
      <c r="D19" s="423">
        <v>11732</v>
      </c>
      <c r="E19" s="410">
        <v>19637</v>
      </c>
      <c r="F19" s="410">
        <v>205</v>
      </c>
      <c r="G19" s="350">
        <v>1280</v>
      </c>
    </row>
    <row r="20" spans="2:7" ht="15.75" x14ac:dyDescent="0.35">
      <c r="B20" s="411" t="s">
        <v>69</v>
      </c>
      <c r="C20" s="419">
        <v>31884</v>
      </c>
      <c r="D20" s="423">
        <v>11125</v>
      </c>
      <c r="E20" s="410">
        <v>19588</v>
      </c>
      <c r="F20" s="410">
        <v>192</v>
      </c>
      <c r="G20" s="350">
        <v>979</v>
      </c>
    </row>
    <row r="21" spans="2:7" ht="15.75" x14ac:dyDescent="0.35">
      <c r="B21" s="411" t="s">
        <v>70</v>
      </c>
      <c r="C21" s="419">
        <v>32109</v>
      </c>
      <c r="D21" s="423">
        <v>11235</v>
      </c>
      <c r="E21" s="410">
        <v>19698</v>
      </c>
      <c r="F21" s="410">
        <v>205</v>
      </c>
      <c r="G21" s="350">
        <v>971</v>
      </c>
    </row>
    <row r="22" spans="2:7" ht="15.75" x14ac:dyDescent="0.35">
      <c r="B22" s="411" t="s">
        <v>71</v>
      </c>
      <c r="C22" s="419">
        <v>32162</v>
      </c>
      <c r="D22" s="423">
        <v>11065</v>
      </c>
      <c r="E22" s="410">
        <v>19956</v>
      </c>
      <c r="F22" s="410">
        <v>195</v>
      </c>
      <c r="G22" s="350">
        <v>946</v>
      </c>
    </row>
    <row r="23" spans="2:7" ht="15.75" x14ac:dyDescent="0.35">
      <c r="B23" s="411" t="s">
        <v>81</v>
      </c>
      <c r="C23" s="419">
        <v>32707</v>
      </c>
      <c r="D23" s="423">
        <v>10895</v>
      </c>
      <c r="E23" s="410">
        <v>20654</v>
      </c>
      <c r="F23" s="410">
        <v>230</v>
      </c>
      <c r="G23" s="350">
        <v>928</v>
      </c>
    </row>
    <row r="24" spans="2:7" ht="15.75" x14ac:dyDescent="0.35">
      <c r="B24" s="411" t="s">
        <v>88</v>
      </c>
      <c r="C24" s="419">
        <v>32471</v>
      </c>
      <c r="D24" s="423">
        <v>10588</v>
      </c>
      <c r="E24" s="410">
        <v>20524</v>
      </c>
      <c r="F24" s="410">
        <v>291</v>
      </c>
      <c r="G24" s="350">
        <v>1068</v>
      </c>
    </row>
    <row r="25" spans="2:7" ht="15.75" x14ac:dyDescent="0.35">
      <c r="B25" s="411" t="s">
        <v>121</v>
      </c>
      <c r="C25" s="419">
        <v>31834</v>
      </c>
      <c r="D25" s="423">
        <v>10163</v>
      </c>
      <c r="E25" s="410">
        <v>20514</v>
      </c>
      <c r="F25" s="410">
        <v>224</v>
      </c>
      <c r="G25" s="350">
        <v>933</v>
      </c>
    </row>
    <row r="26" spans="2:7" ht="15.75" x14ac:dyDescent="0.35">
      <c r="B26" s="424">
        <v>2022</v>
      </c>
      <c r="C26" s="419">
        <v>32006</v>
      </c>
      <c r="D26" s="423">
        <v>9950</v>
      </c>
      <c r="E26" s="410">
        <v>20832</v>
      </c>
      <c r="F26" s="410">
        <v>230</v>
      </c>
      <c r="G26" s="350">
        <v>994</v>
      </c>
    </row>
    <row r="27" spans="2:7" ht="15.75" x14ac:dyDescent="0.35">
      <c r="B27" s="424">
        <v>2023</v>
      </c>
      <c r="C27" s="419">
        <v>31394</v>
      </c>
      <c r="D27" s="423">
        <v>9649</v>
      </c>
      <c r="E27" s="410">
        <v>20503</v>
      </c>
      <c r="F27" s="410">
        <v>232</v>
      </c>
      <c r="G27" s="350">
        <v>1010</v>
      </c>
    </row>
    <row r="28" spans="2:7" ht="15.75" x14ac:dyDescent="0.35">
      <c r="B28" s="424" t="s">
        <v>137</v>
      </c>
      <c r="C28" s="425">
        <v>30953</v>
      </c>
      <c r="D28" s="426">
        <v>9356</v>
      </c>
      <c r="E28" s="427">
        <v>20444</v>
      </c>
      <c r="F28" s="427">
        <v>235</v>
      </c>
      <c r="G28" s="428">
        <v>918</v>
      </c>
    </row>
    <row r="37" spans="2:10" ht="15.75" x14ac:dyDescent="0.3">
      <c r="B37" s="302" t="s">
        <v>161</v>
      </c>
      <c r="C37" s="302"/>
      <c r="D37" s="302"/>
      <c r="E37" s="409" t="s">
        <v>162</v>
      </c>
      <c r="F37" s="302"/>
      <c r="G37" s="302"/>
      <c r="H37" s="302"/>
      <c r="I37" s="302"/>
      <c r="J37" s="302"/>
    </row>
  </sheetData>
  <phoneticPr fontId="11" type="noConversion"/>
  <hyperlinks>
    <hyperlink ref="E37" r:id="rId1" xr:uid="{563A140E-8EA8-4A37-9AA4-03511A21772A}"/>
  </hyperlinks>
  <pageMargins left="0.78740157499999996" right="0.78740157499999996" top="0.984251969" bottom="0.984251969" header="0.4921259845" footer="0.4921259845"/>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B1:X92"/>
  <sheetViews>
    <sheetView zoomScale="90" zoomScaleNormal="90" workbookViewId="0">
      <selection activeCell="J1" sqref="J1"/>
    </sheetView>
  </sheetViews>
  <sheetFormatPr baseColWidth="10" defaultRowHeight="15" x14ac:dyDescent="0.3"/>
  <cols>
    <col min="1" max="1" width="3.140625" style="329" customWidth="1"/>
    <col min="2" max="2" width="11.85546875" style="329" customWidth="1"/>
    <col min="3" max="3" width="39.140625" style="329" customWidth="1"/>
    <col min="4" max="4" width="21.140625" style="329" customWidth="1"/>
    <col min="5" max="5" width="14.5703125" style="331" customWidth="1"/>
    <col min="6" max="8" width="13.7109375" style="329" customWidth="1"/>
    <col min="9" max="9" width="17.28515625" style="329" customWidth="1"/>
    <col min="10" max="20" width="11.7109375" style="329" customWidth="1"/>
    <col min="21" max="21" width="18.5703125" style="329" customWidth="1"/>
    <col min="22" max="16384" width="11.42578125" style="329"/>
  </cols>
  <sheetData>
    <row r="1" spans="2:24" ht="16.5" customHeight="1" x14ac:dyDescent="0.3">
      <c r="C1" s="330"/>
    </row>
    <row r="2" spans="2:24" ht="12" customHeight="1" x14ac:dyDescent="0.3">
      <c r="D2" s="332"/>
      <c r="E2" s="329"/>
    </row>
    <row r="3" spans="2:24" ht="12" customHeight="1" x14ac:dyDescent="0.3">
      <c r="D3" s="333"/>
      <c r="E3" s="333"/>
      <c r="F3" s="333"/>
      <c r="G3" s="333"/>
      <c r="H3" s="333"/>
    </row>
    <row r="4" spans="2:24" ht="12" customHeight="1" x14ac:dyDescent="0.3">
      <c r="E4" s="329"/>
      <c r="P4" s="334"/>
      <c r="Q4" s="334"/>
      <c r="R4" s="334"/>
      <c r="S4" s="334"/>
      <c r="T4" s="334"/>
      <c r="U4" s="334"/>
      <c r="V4" s="334"/>
    </row>
    <row r="5" spans="2:24" ht="62.25" customHeight="1" x14ac:dyDescent="0.3">
      <c r="D5" s="335"/>
      <c r="E5" s="336"/>
      <c r="F5" s="337" t="s">
        <v>9</v>
      </c>
      <c r="G5" s="338" t="s">
        <v>27</v>
      </c>
      <c r="H5" s="339" t="s">
        <v>28</v>
      </c>
      <c r="I5" s="340" t="s">
        <v>23</v>
      </c>
      <c r="K5" s="341" t="s">
        <v>37</v>
      </c>
      <c r="L5" s="341" t="s">
        <v>38</v>
      </c>
      <c r="P5" s="334"/>
      <c r="Q5" s="334"/>
      <c r="R5" s="334"/>
      <c r="S5" s="334"/>
      <c r="T5" s="334"/>
      <c r="U5" s="334"/>
      <c r="V5" s="334"/>
    </row>
    <row r="6" spans="2:24" ht="17.100000000000001" customHeight="1" x14ac:dyDescent="0.3">
      <c r="D6" s="342"/>
      <c r="E6" s="343"/>
      <c r="F6" s="344">
        <v>2009</v>
      </c>
      <c r="G6" s="345">
        <v>1181954</v>
      </c>
      <c r="H6" s="346">
        <v>940692</v>
      </c>
      <c r="I6" s="347">
        <v>2122646</v>
      </c>
      <c r="K6" s="348">
        <f>G6/I6</f>
        <v>0.5568304842163978</v>
      </c>
      <c r="L6" s="348">
        <f>H6/I6</f>
        <v>0.44316951578360214</v>
      </c>
      <c r="P6" s="334"/>
      <c r="Q6" s="334"/>
      <c r="R6" s="334"/>
      <c r="S6" s="334"/>
      <c r="T6" s="334"/>
      <c r="U6" s="334"/>
      <c r="V6" s="334"/>
    </row>
    <row r="7" spans="2:24" ht="17.100000000000001" customHeight="1" x14ac:dyDescent="0.3">
      <c r="D7" s="342"/>
      <c r="E7" s="343"/>
      <c r="F7" s="344">
        <v>2010</v>
      </c>
      <c r="G7" s="349">
        <v>1138715</v>
      </c>
      <c r="H7" s="350">
        <v>942353</v>
      </c>
      <c r="I7" s="351">
        <v>2081068</v>
      </c>
      <c r="K7" s="348">
        <f t="shared" ref="K7:K13" si="0">G7/I7</f>
        <v>0.54717817966544102</v>
      </c>
      <c r="L7" s="348">
        <f t="shared" ref="L7:L13" si="1">H7/I7</f>
        <v>0.45282182033455898</v>
      </c>
      <c r="P7" s="334"/>
      <c r="Q7" s="334"/>
      <c r="R7" s="334"/>
      <c r="S7" s="334"/>
      <c r="T7" s="334"/>
      <c r="U7" s="334"/>
      <c r="V7" s="334"/>
    </row>
    <row r="8" spans="2:24" ht="17.100000000000001" customHeight="1" x14ac:dyDescent="0.3">
      <c r="D8" s="342"/>
      <c r="E8" s="343"/>
      <c r="F8" s="344">
        <v>2011</v>
      </c>
      <c r="G8" s="349">
        <v>1026437</v>
      </c>
      <c r="H8" s="350">
        <v>931072</v>
      </c>
      <c r="I8" s="351">
        <v>1957509</v>
      </c>
      <c r="K8" s="348">
        <f t="shared" si="0"/>
        <v>0.52435876412317894</v>
      </c>
      <c r="L8" s="348">
        <f t="shared" si="1"/>
        <v>0.475641235876821</v>
      </c>
      <c r="P8" s="334"/>
      <c r="Q8" s="334"/>
      <c r="R8" s="334"/>
      <c r="S8" s="334"/>
      <c r="T8" s="334"/>
      <c r="U8" s="334"/>
      <c r="V8" s="334"/>
    </row>
    <row r="9" spans="2:24" ht="17.100000000000001" customHeight="1" x14ac:dyDescent="0.3">
      <c r="D9" s="342"/>
      <c r="E9" s="343"/>
      <c r="F9" s="344">
        <v>2012</v>
      </c>
      <c r="G9" s="349">
        <v>571800</v>
      </c>
      <c r="H9" s="350">
        <v>694768</v>
      </c>
      <c r="I9" s="351">
        <v>1266568</v>
      </c>
      <c r="J9" s="352"/>
      <c r="K9" s="348">
        <f t="shared" si="0"/>
        <v>0.45145621869492991</v>
      </c>
      <c r="L9" s="348">
        <f t="shared" si="1"/>
        <v>0.54854378130507009</v>
      </c>
      <c r="P9" s="334"/>
      <c r="Q9" s="334"/>
      <c r="R9" s="334"/>
      <c r="S9" s="334"/>
      <c r="T9" s="334"/>
      <c r="U9" s="334"/>
      <c r="V9" s="334"/>
    </row>
    <row r="10" spans="2:24" ht="17.100000000000001" customHeight="1" x14ac:dyDescent="0.3">
      <c r="D10" s="342"/>
      <c r="E10" s="343"/>
      <c r="F10" s="344">
        <v>2013</v>
      </c>
      <c r="G10" s="349">
        <v>904786</v>
      </c>
      <c r="H10" s="350">
        <v>802112</v>
      </c>
      <c r="I10" s="351">
        <v>1706898</v>
      </c>
      <c r="K10" s="348">
        <f t="shared" si="0"/>
        <v>0.53007619670302497</v>
      </c>
      <c r="L10" s="348">
        <f t="shared" si="1"/>
        <v>0.46992380329697497</v>
      </c>
      <c r="P10" s="334"/>
      <c r="Q10" s="334"/>
      <c r="R10" s="334"/>
      <c r="S10" s="334"/>
      <c r="T10" s="334"/>
      <c r="U10" s="334"/>
      <c r="V10" s="334"/>
    </row>
    <row r="11" spans="2:24" ht="17.100000000000001" customHeight="1" x14ac:dyDescent="0.3">
      <c r="D11" s="342"/>
      <c r="E11" s="343"/>
      <c r="F11" s="344">
        <v>2014</v>
      </c>
      <c r="G11" s="349">
        <v>899746</v>
      </c>
      <c r="H11" s="350">
        <v>852673</v>
      </c>
      <c r="I11" s="351">
        <v>1752419</v>
      </c>
      <c r="K11" s="348">
        <f t="shared" si="0"/>
        <v>0.51343086328098475</v>
      </c>
      <c r="L11" s="348">
        <f t="shared" si="1"/>
        <v>0.48656913671901525</v>
      </c>
      <c r="P11" s="334"/>
      <c r="Q11" s="334"/>
      <c r="R11" s="334"/>
      <c r="S11" s="334"/>
      <c r="T11" s="334"/>
      <c r="U11" s="334"/>
      <c r="V11" s="334"/>
    </row>
    <row r="12" spans="2:24" ht="17.100000000000001" customHeight="1" x14ac:dyDescent="0.3">
      <c r="D12" s="342"/>
      <c r="E12" s="343"/>
      <c r="F12" s="344">
        <v>2015</v>
      </c>
      <c r="G12" s="349">
        <v>979504</v>
      </c>
      <c r="H12" s="350">
        <v>867250</v>
      </c>
      <c r="I12" s="351">
        <v>1846754</v>
      </c>
      <c r="K12" s="348">
        <f t="shared" si="0"/>
        <v>0.53039224498769189</v>
      </c>
      <c r="L12" s="348">
        <f t="shared" si="1"/>
        <v>0.46960775501230806</v>
      </c>
      <c r="P12" s="334"/>
      <c r="Q12" s="334"/>
      <c r="R12" s="334"/>
      <c r="S12" s="334"/>
      <c r="T12" s="334"/>
      <c r="U12" s="334"/>
      <c r="V12" s="334"/>
    </row>
    <row r="13" spans="2:24" ht="17.100000000000001" customHeight="1" x14ac:dyDescent="0.3">
      <c r="D13" s="342"/>
      <c r="E13" s="343"/>
      <c r="F13" s="353">
        <v>2016</v>
      </c>
      <c r="G13" s="349">
        <v>635840</v>
      </c>
      <c r="H13" s="350">
        <v>769829</v>
      </c>
      <c r="I13" s="351">
        <v>1405669</v>
      </c>
      <c r="J13" s="352"/>
      <c r="K13" s="348">
        <f t="shared" si="0"/>
        <v>0.45233977558016858</v>
      </c>
      <c r="L13" s="348">
        <f t="shared" si="1"/>
        <v>0.54766022441983142</v>
      </c>
      <c r="P13" s="334"/>
      <c r="Q13" s="334"/>
      <c r="R13" s="334"/>
      <c r="S13" s="334"/>
      <c r="T13" s="334"/>
      <c r="U13" s="334"/>
      <c r="V13" s="334"/>
    </row>
    <row r="14" spans="2:24" ht="17.100000000000001" customHeight="1" x14ac:dyDescent="0.3">
      <c r="D14" s="342"/>
      <c r="E14" s="343"/>
      <c r="F14" s="344">
        <v>2017</v>
      </c>
      <c r="G14" s="349">
        <v>691466</v>
      </c>
      <c r="H14" s="350">
        <v>681741</v>
      </c>
      <c r="I14" s="351">
        <v>1373207</v>
      </c>
      <c r="K14" s="348">
        <f>G14/I14</f>
        <v>0.50354098107568634</v>
      </c>
      <c r="L14" s="348">
        <f>H14/I14</f>
        <v>0.49645901892431366</v>
      </c>
      <c r="R14" s="354"/>
      <c r="S14" s="354"/>
      <c r="T14" s="354"/>
      <c r="U14" s="354"/>
    </row>
    <row r="15" spans="2:24" ht="17.100000000000001" customHeight="1" x14ac:dyDescent="0.3">
      <c r="D15" s="342"/>
      <c r="E15" s="343"/>
      <c r="F15" s="355">
        <v>2018</v>
      </c>
      <c r="G15" s="349">
        <v>1183250</v>
      </c>
      <c r="H15" s="350">
        <v>983014</v>
      </c>
      <c r="I15" s="351">
        <v>2166264</v>
      </c>
      <c r="K15" s="348">
        <f>G15/I15</f>
        <v>0.54621689692484388</v>
      </c>
      <c r="L15" s="348">
        <f>H15/I15</f>
        <v>0.45378310307515612</v>
      </c>
      <c r="R15" s="354"/>
      <c r="S15" s="354"/>
      <c r="T15" s="354"/>
      <c r="U15" s="354"/>
    </row>
    <row r="16" spans="2:24" s="332" customFormat="1" ht="17.100000000000001" customHeight="1" x14ac:dyDescent="0.3">
      <c r="B16" s="356"/>
      <c r="C16" s="356"/>
      <c r="D16" s="342"/>
      <c r="E16" s="343"/>
      <c r="F16" s="357">
        <v>2019</v>
      </c>
      <c r="G16" s="349">
        <v>619592</v>
      </c>
      <c r="H16" s="350">
        <v>674523</v>
      </c>
      <c r="I16" s="351">
        <v>1294115</v>
      </c>
      <c r="K16" s="348">
        <f>G16/I16</f>
        <v>0.47877661567944119</v>
      </c>
      <c r="L16" s="348">
        <f>H16/I16</f>
        <v>0.52122338432055881</v>
      </c>
      <c r="P16" s="329"/>
      <c r="Q16" s="329"/>
      <c r="R16" s="354"/>
      <c r="S16" s="354"/>
      <c r="T16" s="354"/>
      <c r="U16" s="354"/>
      <c r="V16" s="329"/>
      <c r="X16" s="329"/>
    </row>
    <row r="17" spans="2:24" s="332" customFormat="1" ht="17.100000000000001" customHeight="1" x14ac:dyDescent="0.3">
      <c r="B17" s="356"/>
      <c r="C17" s="356"/>
      <c r="D17" s="342"/>
      <c r="E17" s="343"/>
      <c r="F17" s="357">
        <v>2020</v>
      </c>
      <c r="G17" s="358">
        <v>956722</v>
      </c>
      <c r="H17" s="359">
        <v>899046</v>
      </c>
      <c r="I17" s="360">
        <v>1855768</v>
      </c>
      <c r="K17" s="348">
        <f t="shared" ref="K17:K21" si="2">G17/I17</f>
        <v>0.5155396579744882</v>
      </c>
      <c r="L17" s="348">
        <f t="shared" ref="L17:L21" si="3">H17/I17</f>
        <v>0.4844603420255118</v>
      </c>
      <c r="P17" s="329"/>
      <c r="Q17" s="329"/>
      <c r="R17" s="354"/>
      <c r="S17" s="354"/>
      <c r="T17" s="354"/>
      <c r="U17" s="354"/>
      <c r="V17" s="329"/>
      <c r="X17" s="329"/>
    </row>
    <row r="18" spans="2:24" s="332" customFormat="1" ht="17.100000000000001" customHeight="1" x14ac:dyDescent="0.3">
      <c r="B18" s="356"/>
      <c r="C18" s="356"/>
      <c r="D18" s="342"/>
      <c r="E18" s="343"/>
      <c r="F18" s="361">
        <v>2021</v>
      </c>
      <c r="G18" s="349">
        <v>499210</v>
      </c>
      <c r="H18" s="350">
        <v>684729</v>
      </c>
      <c r="I18" s="351">
        <v>1183939</v>
      </c>
      <c r="K18" s="348">
        <f t="shared" si="2"/>
        <v>0.42165179118180918</v>
      </c>
      <c r="L18" s="348">
        <f t="shared" si="3"/>
        <v>0.57834820881819082</v>
      </c>
      <c r="P18" s="329"/>
      <c r="Q18" s="329"/>
      <c r="R18" s="354"/>
      <c r="S18" s="354"/>
      <c r="T18" s="354"/>
      <c r="U18" s="354"/>
      <c r="V18" s="329"/>
      <c r="X18" s="329"/>
    </row>
    <row r="19" spans="2:24" s="332" customFormat="1" ht="17.100000000000001" customHeight="1" x14ac:dyDescent="0.3">
      <c r="B19" s="356"/>
      <c r="C19" s="356"/>
      <c r="D19" s="342"/>
      <c r="E19" s="343"/>
      <c r="F19" s="362">
        <v>2022</v>
      </c>
      <c r="G19" s="363">
        <v>759592</v>
      </c>
      <c r="H19" s="364">
        <v>707950</v>
      </c>
      <c r="I19" s="365">
        <v>1467542</v>
      </c>
      <c r="K19" s="348">
        <f>G19/I19</f>
        <v>0.51759472642009563</v>
      </c>
      <c r="L19" s="348">
        <f t="shared" si="3"/>
        <v>0.48240527357990437</v>
      </c>
      <c r="P19" s="329"/>
      <c r="Q19" s="329"/>
      <c r="R19" s="354"/>
      <c r="S19" s="354"/>
      <c r="T19" s="354"/>
      <c r="U19" s="354"/>
      <c r="V19" s="329"/>
      <c r="X19" s="329"/>
    </row>
    <row r="20" spans="2:24" ht="17.100000000000001" customHeight="1" x14ac:dyDescent="0.3">
      <c r="E20" s="329"/>
      <c r="F20" s="366">
        <v>2023</v>
      </c>
      <c r="G20" s="367">
        <v>953843</v>
      </c>
      <c r="H20" s="368">
        <v>849994</v>
      </c>
      <c r="I20" s="368">
        <v>1803837</v>
      </c>
      <c r="K20" s="348">
        <f t="shared" si="2"/>
        <v>0.52878558317630697</v>
      </c>
      <c r="L20" s="348">
        <f t="shared" si="3"/>
        <v>0.47121441682369303</v>
      </c>
      <c r="R20" s="354"/>
      <c r="S20" s="354"/>
      <c r="T20" s="354"/>
      <c r="U20" s="354"/>
    </row>
    <row r="21" spans="2:24" x14ac:dyDescent="0.3">
      <c r="D21" s="369"/>
      <c r="E21" s="329"/>
      <c r="F21" s="370">
        <v>2024</v>
      </c>
      <c r="G21" s="371">
        <v>639668</v>
      </c>
      <c r="H21" s="372">
        <v>656827</v>
      </c>
      <c r="I21" s="372">
        <v>1296495</v>
      </c>
      <c r="K21" s="348">
        <f t="shared" si="2"/>
        <v>0.49338254293306183</v>
      </c>
      <c r="L21" s="348">
        <f t="shared" si="3"/>
        <v>0.50661745706693817</v>
      </c>
      <c r="R21" s="354"/>
      <c r="S21" s="354"/>
      <c r="T21" s="354"/>
      <c r="U21" s="354"/>
    </row>
    <row r="22" spans="2:24" x14ac:dyDescent="0.3">
      <c r="E22" s="329"/>
      <c r="R22" s="354"/>
      <c r="S22" s="354"/>
      <c r="T22" s="354"/>
      <c r="U22" s="354"/>
    </row>
    <row r="52" spans="2:18" x14ac:dyDescent="0.3">
      <c r="E52" s="329"/>
    </row>
    <row r="55" spans="2:18" x14ac:dyDescent="0.3">
      <c r="D55" s="329" t="s">
        <v>23</v>
      </c>
      <c r="E55" s="329"/>
    </row>
    <row r="56" spans="2:18" ht="27" customHeight="1" x14ac:dyDescent="0.3">
      <c r="B56" s="373"/>
      <c r="C56" s="335"/>
      <c r="D56" s="374">
        <v>2010</v>
      </c>
      <c r="E56" s="375">
        <v>2011</v>
      </c>
      <c r="F56" s="375">
        <v>2012</v>
      </c>
      <c r="G56" s="375">
        <v>2013</v>
      </c>
      <c r="H56" s="375">
        <v>2014</v>
      </c>
      <c r="I56" s="375">
        <v>2015</v>
      </c>
      <c r="J56" s="375">
        <v>2016</v>
      </c>
      <c r="K56" s="375">
        <v>2017</v>
      </c>
      <c r="L56" s="375">
        <v>2018</v>
      </c>
      <c r="M56" s="376">
        <v>2019</v>
      </c>
      <c r="N56" s="377">
        <v>2020</v>
      </c>
      <c r="O56" s="378">
        <v>2021</v>
      </c>
      <c r="P56" s="378">
        <v>2022</v>
      </c>
      <c r="Q56" s="378">
        <v>2023</v>
      </c>
      <c r="R56" s="379">
        <v>2024</v>
      </c>
    </row>
    <row r="57" spans="2:18" s="389" customFormat="1" x14ac:dyDescent="0.3">
      <c r="B57" s="380"/>
      <c r="C57" s="381" t="s">
        <v>78</v>
      </c>
      <c r="D57" s="382">
        <v>1570942</v>
      </c>
      <c r="E57" s="383">
        <v>1407734</v>
      </c>
      <c r="F57" s="383">
        <v>1020760</v>
      </c>
      <c r="G57" s="383">
        <v>1342526</v>
      </c>
      <c r="H57" s="383">
        <v>1357741</v>
      </c>
      <c r="I57" s="383">
        <v>1391082</v>
      </c>
      <c r="J57" s="384">
        <v>1136286</v>
      </c>
      <c r="K57" s="385">
        <v>1108173</v>
      </c>
      <c r="L57" s="386">
        <v>1525156</v>
      </c>
      <c r="M57" s="386">
        <v>1017328</v>
      </c>
      <c r="N57" s="387">
        <v>1359414</v>
      </c>
      <c r="O57" s="387">
        <v>955734</v>
      </c>
      <c r="P57" s="387">
        <v>1125407</v>
      </c>
      <c r="Q57" s="388">
        <v>1314983</v>
      </c>
      <c r="R57" s="388">
        <v>975464</v>
      </c>
    </row>
    <row r="58" spans="2:18" s="389" customFormat="1" x14ac:dyDescent="0.3">
      <c r="B58" s="380"/>
      <c r="C58" s="381" t="s">
        <v>79</v>
      </c>
      <c r="D58" s="390">
        <v>217661</v>
      </c>
      <c r="E58" s="391">
        <v>189330</v>
      </c>
      <c r="F58" s="391">
        <v>116023</v>
      </c>
      <c r="G58" s="391">
        <v>172881</v>
      </c>
      <c r="H58" s="391">
        <v>176679</v>
      </c>
      <c r="I58" s="391">
        <v>196338</v>
      </c>
      <c r="J58" s="391">
        <v>143987</v>
      </c>
      <c r="K58" s="385">
        <v>135447</v>
      </c>
      <c r="L58" s="385">
        <v>218444</v>
      </c>
      <c r="M58" s="385">
        <v>138544</v>
      </c>
      <c r="N58" s="392">
        <v>187111</v>
      </c>
      <c r="O58" s="392">
        <v>108269</v>
      </c>
      <c r="P58" s="392">
        <v>163273</v>
      </c>
      <c r="Q58" s="393">
        <v>208351</v>
      </c>
      <c r="R58" s="393">
        <v>139616</v>
      </c>
    </row>
    <row r="59" spans="2:18" s="389" customFormat="1" x14ac:dyDescent="0.3">
      <c r="B59" s="380"/>
      <c r="C59" s="381" t="s">
        <v>116</v>
      </c>
      <c r="D59" s="394">
        <v>292465</v>
      </c>
      <c r="E59" s="395">
        <v>360445</v>
      </c>
      <c r="F59" s="395">
        <v>129785</v>
      </c>
      <c r="G59" s="395">
        <v>191491</v>
      </c>
      <c r="H59" s="395">
        <v>217999</v>
      </c>
      <c r="I59" s="395">
        <v>259334</v>
      </c>
      <c r="J59" s="396">
        <v>125396</v>
      </c>
      <c r="K59" s="397">
        <v>129587</v>
      </c>
      <c r="L59" s="385">
        <v>422664</v>
      </c>
      <c r="M59" s="385">
        <v>138243</v>
      </c>
      <c r="N59" s="392">
        <v>309243</v>
      </c>
      <c r="O59" s="392">
        <v>119936</v>
      </c>
      <c r="P59" s="392">
        <v>178862</v>
      </c>
      <c r="Q59" s="393">
        <v>280503</v>
      </c>
      <c r="R59" s="393">
        <v>181415</v>
      </c>
    </row>
    <row r="60" spans="2:18" ht="29.25" customHeight="1" x14ac:dyDescent="0.3">
      <c r="B60" s="398"/>
      <c r="C60" s="399" t="s">
        <v>19</v>
      </c>
      <c r="D60" s="400">
        <v>2081068</v>
      </c>
      <c r="E60" s="401">
        <v>1957509</v>
      </c>
      <c r="F60" s="401">
        <v>1266568</v>
      </c>
      <c r="G60" s="401">
        <v>1706898</v>
      </c>
      <c r="H60" s="401">
        <v>1752419</v>
      </c>
      <c r="I60" s="401">
        <v>1846754</v>
      </c>
      <c r="J60" s="402">
        <v>1405669</v>
      </c>
      <c r="K60" s="403">
        <v>1373207</v>
      </c>
      <c r="L60" s="404">
        <v>2166264</v>
      </c>
      <c r="M60" s="405">
        <v>1294115</v>
      </c>
      <c r="N60" s="405">
        <v>1855768</v>
      </c>
      <c r="O60" s="405">
        <v>1183939</v>
      </c>
      <c r="P60" s="405">
        <v>1467542</v>
      </c>
      <c r="Q60" s="406">
        <v>1803837</v>
      </c>
      <c r="R60" s="406">
        <v>1296495</v>
      </c>
    </row>
    <row r="61" spans="2:18" x14ac:dyDescent="0.3">
      <c r="B61" s="389"/>
      <c r="E61" s="329"/>
      <c r="P61" s="407"/>
      <c r="Q61" s="407"/>
      <c r="R61" s="407"/>
    </row>
    <row r="62" spans="2:18" x14ac:dyDescent="0.3">
      <c r="D62" s="348">
        <f t="shared" ref="D62:Q62" si="4">D57/D60</f>
        <v>0.75487297868209979</v>
      </c>
      <c r="E62" s="348">
        <f t="shared" si="4"/>
        <v>0.71914560801508443</v>
      </c>
      <c r="F62" s="348">
        <f t="shared" si="4"/>
        <v>0.80592593528337997</v>
      </c>
      <c r="G62" s="348">
        <f t="shared" si="4"/>
        <v>0.78652971647983649</v>
      </c>
      <c r="H62" s="348">
        <f t="shared" si="4"/>
        <v>0.77478103124880526</v>
      </c>
      <c r="I62" s="348">
        <f t="shared" si="4"/>
        <v>0.75325787841802427</v>
      </c>
      <c r="J62" s="348">
        <f t="shared" si="4"/>
        <v>0.80835957825064075</v>
      </c>
      <c r="K62" s="348">
        <f t="shared" si="4"/>
        <v>0.80699632320545989</v>
      </c>
      <c r="L62" s="348">
        <f t="shared" si="4"/>
        <v>0.70404899864467119</v>
      </c>
      <c r="M62" s="348">
        <f t="shared" si="4"/>
        <v>0.78611869887915675</v>
      </c>
      <c r="N62" s="348">
        <f>N57/N60</f>
        <v>0.73253445473787671</v>
      </c>
      <c r="O62" s="348">
        <f>O57/O60</f>
        <v>0.80724935997547176</v>
      </c>
      <c r="P62" s="348">
        <f t="shared" si="4"/>
        <v>0.76686527540608718</v>
      </c>
      <c r="Q62" s="348">
        <f t="shared" si="4"/>
        <v>0.72899214285991476</v>
      </c>
      <c r="R62" s="348">
        <f>R57/R60</f>
        <v>0.75238547005580425</v>
      </c>
    </row>
    <row r="64" spans="2:18" ht="16.5" x14ac:dyDescent="0.3">
      <c r="F64" s="408"/>
      <c r="P64" s="354"/>
      <c r="Q64" s="354"/>
      <c r="R64" s="354"/>
    </row>
    <row r="87" spans="3:11" ht="16.5" x14ac:dyDescent="0.3">
      <c r="F87" s="408"/>
    </row>
    <row r="92" spans="3:11" ht="15.75" x14ac:dyDescent="0.3">
      <c r="C92" s="302" t="s">
        <v>161</v>
      </c>
      <c r="D92" s="302"/>
      <c r="E92" s="302"/>
      <c r="F92" s="409" t="s">
        <v>162</v>
      </c>
      <c r="G92" s="302"/>
      <c r="H92" s="302"/>
      <c r="I92" s="302"/>
      <c r="J92" s="302"/>
      <c r="K92" s="302"/>
    </row>
  </sheetData>
  <phoneticPr fontId="0" type="noConversion"/>
  <hyperlinks>
    <hyperlink ref="F92" r:id="rId1" xr:uid="{64DE779A-EBEB-4215-8492-122344599499}"/>
  </hyperlinks>
  <pageMargins left="0.78740157499999996" right="0.78740157499999996" top="0.984251969" bottom="0.984251969" header="0.4921259845" footer="0.4921259845"/>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99"/>
  </sheetPr>
  <dimension ref="A1:BU59"/>
  <sheetViews>
    <sheetView zoomScale="90" zoomScaleNormal="90" workbookViewId="0">
      <selection activeCell="V1" sqref="V1"/>
    </sheetView>
  </sheetViews>
  <sheetFormatPr baseColWidth="10" defaultColWidth="9.140625" defaultRowHeight="15" x14ac:dyDescent="0.3"/>
  <cols>
    <col min="1" max="1" width="65.42578125" style="246" customWidth="1"/>
    <col min="2" max="121" width="5.7109375" style="246" customWidth="1"/>
    <col min="122" max="16384" width="9.140625" style="246"/>
  </cols>
  <sheetData>
    <row r="1" spans="1:21" x14ac:dyDescent="0.3">
      <c r="A1" s="312"/>
      <c r="B1" s="244"/>
      <c r="C1" s="244"/>
      <c r="D1" s="244"/>
      <c r="E1" s="244"/>
      <c r="F1" s="244"/>
      <c r="G1" s="244"/>
      <c r="H1" s="244"/>
      <c r="I1" s="244"/>
      <c r="J1" s="244"/>
      <c r="K1" s="244"/>
      <c r="L1" s="244"/>
      <c r="M1" s="244"/>
      <c r="N1" s="244"/>
      <c r="O1" s="244"/>
      <c r="P1" s="244"/>
    </row>
    <row r="2" spans="1:21" x14ac:dyDescent="0.3">
      <c r="B2" s="313" t="s">
        <v>129</v>
      </c>
      <c r="C2" s="244"/>
      <c r="D2" s="244"/>
      <c r="E2" s="244"/>
      <c r="F2" s="244"/>
      <c r="G2" s="244"/>
      <c r="H2" s="244"/>
      <c r="I2" s="244"/>
      <c r="J2" s="244"/>
      <c r="K2" s="244"/>
      <c r="L2" s="244"/>
      <c r="M2" s="244"/>
      <c r="N2" s="244"/>
      <c r="O2" s="244"/>
      <c r="P2" s="244"/>
    </row>
    <row r="3" spans="1:21" x14ac:dyDescent="0.3">
      <c r="B3" s="244"/>
      <c r="C3" s="244"/>
      <c r="D3" s="244"/>
      <c r="E3" s="244"/>
      <c r="F3" s="244"/>
      <c r="G3" s="244"/>
      <c r="H3" s="244"/>
      <c r="I3" s="244"/>
      <c r="J3" s="244"/>
      <c r="K3" s="244"/>
      <c r="L3" s="244"/>
      <c r="M3" s="244"/>
      <c r="N3" s="244"/>
      <c r="O3" s="244"/>
      <c r="P3" s="244"/>
      <c r="Q3" s="244"/>
      <c r="R3" s="244"/>
      <c r="S3" s="244"/>
      <c r="T3" s="244"/>
      <c r="U3" s="244"/>
    </row>
    <row r="4" spans="1:21" x14ac:dyDescent="0.3">
      <c r="B4" s="244"/>
      <c r="C4" s="244"/>
      <c r="D4" s="244"/>
      <c r="E4" s="244"/>
      <c r="F4" s="244"/>
      <c r="G4" s="244"/>
      <c r="H4" s="244"/>
      <c r="I4" s="244"/>
      <c r="J4" s="244"/>
      <c r="K4" s="244"/>
      <c r="L4" s="244"/>
      <c r="M4" s="244"/>
      <c r="N4" s="244"/>
      <c r="O4" s="244"/>
      <c r="P4" s="244"/>
      <c r="Q4" s="244"/>
      <c r="R4" s="244"/>
      <c r="S4" s="244"/>
      <c r="T4" s="244"/>
      <c r="U4" s="244"/>
    </row>
    <row r="5" spans="1:21" ht="40.5" customHeight="1" x14ac:dyDescent="0.3">
      <c r="A5" s="314"/>
      <c r="B5" s="315"/>
      <c r="C5" s="316"/>
      <c r="D5" s="316"/>
      <c r="E5" s="315"/>
      <c r="F5" s="315"/>
      <c r="G5" s="244"/>
      <c r="H5" s="244"/>
      <c r="I5" s="244"/>
      <c r="J5" s="244"/>
      <c r="K5" s="244"/>
      <c r="L5" s="244"/>
      <c r="M5" s="244"/>
      <c r="N5" s="244"/>
      <c r="O5" s="244"/>
      <c r="P5" s="244"/>
      <c r="Q5" s="244"/>
      <c r="R5" s="244"/>
      <c r="S5" s="244"/>
      <c r="T5" s="244"/>
      <c r="U5" s="244"/>
    </row>
    <row r="6" spans="1:21" x14ac:dyDescent="0.3">
      <c r="A6" s="317"/>
      <c r="B6" s="315"/>
      <c r="C6" s="318"/>
      <c r="D6" s="318"/>
      <c r="E6" s="315"/>
      <c r="F6" s="319"/>
      <c r="G6" s="244"/>
      <c r="H6" s="244"/>
      <c r="I6" s="244"/>
      <c r="J6" s="244"/>
      <c r="K6" s="244"/>
      <c r="L6" s="244"/>
      <c r="M6" s="244"/>
      <c r="N6" s="244"/>
      <c r="O6" s="244"/>
      <c r="P6" s="244"/>
      <c r="Q6" s="244"/>
      <c r="R6" s="244"/>
      <c r="S6" s="244"/>
      <c r="T6" s="244"/>
      <c r="U6" s="244"/>
    </row>
    <row r="7" spans="1:21" x14ac:dyDescent="0.3">
      <c r="A7" s="317"/>
      <c r="B7" s="315"/>
      <c r="C7" s="318"/>
      <c r="D7" s="318"/>
      <c r="E7" s="315"/>
      <c r="F7" s="319"/>
      <c r="G7" s="244"/>
      <c r="H7" s="244"/>
      <c r="I7" s="244"/>
      <c r="J7" s="244"/>
      <c r="K7" s="244"/>
      <c r="L7" s="244"/>
      <c r="M7" s="244"/>
      <c r="N7" s="244"/>
      <c r="O7" s="244"/>
      <c r="P7" s="244"/>
      <c r="Q7" s="244"/>
      <c r="R7" s="244"/>
      <c r="S7" s="244"/>
      <c r="T7" s="244"/>
      <c r="U7" s="244"/>
    </row>
    <row r="8" spans="1:21" x14ac:dyDescent="0.3">
      <c r="A8" s="317"/>
      <c r="B8" s="315"/>
      <c r="C8" s="318"/>
      <c r="D8" s="318"/>
      <c r="E8" s="315"/>
      <c r="F8" s="319"/>
      <c r="G8" s="244"/>
      <c r="H8" s="244"/>
      <c r="I8" s="244"/>
      <c r="J8" s="244"/>
      <c r="K8" s="244"/>
      <c r="L8" s="244"/>
      <c r="M8" s="244"/>
      <c r="N8" s="244"/>
      <c r="O8" s="244"/>
      <c r="P8" s="244"/>
      <c r="Q8" s="244"/>
      <c r="R8" s="244"/>
      <c r="S8" s="244"/>
      <c r="T8" s="244"/>
      <c r="U8" s="244"/>
    </row>
    <row r="9" spans="1:21" x14ac:dyDescent="0.3">
      <c r="A9" s="317"/>
      <c r="B9" s="315"/>
      <c r="C9" s="318"/>
      <c r="D9" s="318"/>
      <c r="E9" s="315"/>
      <c r="F9" s="319"/>
      <c r="G9" s="244"/>
      <c r="H9" s="244"/>
      <c r="I9" s="244"/>
      <c r="J9" s="244"/>
      <c r="K9" s="244"/>
      <c r="L9" s="244"/>
      <c r="M9" s="244"/>
      <c r="N9" s="244"/>
      <c r="O9" s="244"/>
      <c r="P9" s="244"/>
      <c r="Q9" s="244"/>
      <c r="R9" s="244"/>
      <c r="S9" s="244"/>
      <c r="T9" s="244"/>
      <c r="U9" s="244"/>
    </row>
    <row r="10" spans="1:21" x14ac:dyDescent="0.3">
      <c r="A10" s="317"/>
      <c r="B10" s="315"/>
      <c r="C10" s="318"/>
      <c r="D10" s="318"/>
      <c r="E10" s="315"/>
      <c r="F10" s="319"/>
      <c r="G10" s="244"/>
      <c r="H10" s="244"/>
      <c r="I10" s="244"/>
      <c r="J10" s="244"/>
      <c r="K10" s="244"/>
      <c r="L10" s="244"/>
      <c r="M10" s="244"/>
      <c r="N10" s="244"/>
      <c r="O10" s="244"/>
      <c r="P10" s="244"/>
      <c r="Q10" s="244"/>
      <c r="R10" s="244"/>
      <c r="S10" s="244"/>
      <c r="T10" s="244"/>
      <c r="U10" s="244"/>
    </row>
    <row r="11" spans="1:21" x14ac:dyDescent="0.3">
      <c r="A11" s="317"/>
      <c r="B11" s="315"/>
      <c r="C11" s="318"/>
      <c r="D11" s="318"/>
      <c r="E11" s="315"/>
      <c r="F11" s="319"/>
      <c r="G11" s="244"/>
      <c r="H11" s="244"/>
      <c r="I11" s="244"/>
      <c r="J11" s="244"/>
      <c r="K11" s="244"/>
      <c r="L11" s="244"/>
      <c r="M11" s="244"/>
      <c r="N11" s="244"/>
      <c r="O11" s="244"/>
      <c r="P11" s="244"/>
      <c r="Q11" s="244"/>
      <c r="R11" s="244"/>
      <c r="S11" s="244"/>
      <c r="T11" s="244"/>
      <c r="U11" s="244"/>
    </row>
    <row r="12" spans="1:21" x14ac:dyDescent="0.3">
      <c r="A12" s="317"/>
      <c r="B12" s="315"/>
      <c r="C12" s="318"/>
      <c r="D12" s="318"/>
      <c r="E12" s="315"/>
      <c r="F12" s="319"/>
      <c r="G12" s="244"/>
      <c r="H12" s="244"/>
      <c r="I12" s="244"/>
      <c r="J12" s="244"/>
      <c r="K12" s="244"/>
      <c r="L12" s="244"/>
      <c r="M12" s="244"/>
      <c r="N12" s="244"/>
      <c r="O12" s="244"/>
      <c r="P12" s="244"/>
      <c r="Q12" s="244"/>
      <c r="R12" s="244"/>
      <c r="S12" s="244"/>
      <c r="T12" s="244"/>
      <c r="U12" s="244"/>
    </row>
    <row r="13" spans="1:21" x14ac:dyDescent="0.3">
      <c r="A13" s="317"/>
      <c r="B13" s="315"/>
      <c r="C13" s="318"/>
      <c r="D13" s="318"/>
      <c r="E13" s="315"/>
      <c r="F13" s="319"/>
      <c r="G13" s="244"/>
      <c r="H13" s="244"/>
      <c r="I13" s="244"/>
      <c r="J13" s="244"/>
      <c r="K13" s="244"/>
      <c r="L13" s="244"/>
      <c r="M13" s="244"/>
      <c r="N13" s="244" t="s">
        <v>11</v>
      </c>
      <c r="O13" s="244"/>
      <c r="P13" s="244"/>
      <c r="Q13" s="244"/>
      <c r="R13" s="244"/>
      <c r="S13" s="244"/>
      <c r="T13" s="244"/>
      <c r="U13" s="244"/>
    </row>
    <row r="14" spans="1:21" x14ac:dyDescent="0.3">
      <c r="A14" s="317"/>
      <c r="B14" s="315"/>
      <c r="C14" s="318"/>
      <c r="D14" s="318"/>
      <c r="E14" s="315"/>
      <c r="F14" s="319"/>
      <c r="G14" s="244"/>
      <c r="H14" s="244"/>
      <c r="I14" s="244"/>
      <c r="J14" s="244"/>
      <c r="K14" s="244"/>
      <c r="L14" s="244"/>
      <c r="M14" s="244"/>
      <c r="N14" s="244"/>
      <c r="O14" s="244"/>
      <c r="P14" s="244"/>
      <c r="Q14" s="244"/>
      <c r="R14" s="244"/>
      <c r="S14" s="244"/>
      <c r="T14" s="244"/>
      <c r="U14" s="244"/>
    </row>
    <row r="15" spans="1:21" x14ac:dyDescent="0.3">
      <c r="A15" s="317"/>
      <c r="B15" s="315"/>
      <c r="C15" s="318"/>
      <c r="D15" s="318"/>
      <c r="E15" s="315"/>
      <c r="F15" s="319"/>
      <c r="G15" s="244"/>
      <c r="H15" s="244"/>
      <c r="I15" s="244"/>
      <c r="J15" s="244"/>
      <c r="K15" s="244"/>
      <c r="L15" s="244"/>
      <c r="M15" s="244"/>
      <c r="N15" s="244"/>
      <c r="O15" s="244"/>
      <c r="P15" s="244"/>
      <c r="Q15" s="244"/>
      <c r="R15" s="244"/>
      <c r="S15" s="244"/>
      <c r="T15" s="244"/>
      <c r="U15" s="244"/>
    </row>
    <row r="16" spans="1:21" x14ac:dyDescent="0.3">
      <c r="A16" s="317"/>
      <c r="B16" s="315"/>
      <c r="C16" s="318"/>
      <c r="D16" s="318"/>
      <c r="E16" s="315"/>
      <c r="F16" s="319"/>
      <c r="G16" s="244"/>
      <c r="H16" s="244"/>
      <c r="I16" s="244"/>
      <c r="J16" s="244"/>
      <c r="K16" s="244"/>
      <c r="L16" s="244"/>
      <c r="M16" s="244"/>
      <c r="N16" s="244"/>
      <c r="O16" s="244"/>
      <c r="P16" s="244"/>
      <c r="Q16" s="244"/>
      <c r="R16" s="244"/>
      <c r="S16" s="244"/>
      <c r="T16" s="244"/>
      <c r="U16" s="244"/>
    </row>
    <row r="17" spans="1:73" x14ac:dyDescent="0.3">
      <c r="A17" s="317"/>
      <c r="B17" s="315"/>
      <c r="C17" s="318"/>
      <c r="D17" s="318"/>
      <c r="E17" s="315"/>
      <c r="F17" s="319"/>
      <c r="G17" s="244"/>
      <c r="H17" s="244"/>
      <c r="I17" s="244"/>
      <c r="J17" s="244"/>
      <c r="K17" s="244"/>
      <c r="L17" s="244"/>
      <c r="M17" s="244"/>
      <c r="N17" s="244"/>
      <c r="O17" s="244"/>
      <c r="P17" s="244"/>
      <c r="Q17" s="244"/>
      <c r="R17" s="244"/>
      <c r="S17" s="244"/>
      <c r="T17" s="244"/>
      <c r="U17" s="244"/>
    </row>
    <row r="18" spans="1:73" x14ac:dyDescent="0.3">
      <c r="A18" s="317"/>
      <c r="B18" s="315"/>
      <c r="C18" s="318"/>
      <c r="D18" s="318"/>
      <c r="E18" s="315"/>
      <c r="F18" s="319"/>
      <c r="G18" s="244"/>
      <c r="H18" s="244"/>
      <c r="I18" s="244"/>
      <c r="J18" s="244"/>
      <c r="K18" s="244"/>
      <c r="L18" s="244"/>
      <c r="M18" s="244"/>
      <c r="N18" s="244"/>
      <c r="O18" s="244"/>
      <c r="P18" s="244"/>
      <c r="Q18" s="244"/>
      <c r="R18" s="244"/>
      <c r="S18" s="244"/>
      <c r="T18" s="244"/>
      <c r="U18" s="244"/>
    </row>
    <row r="19" spans="1:73" x14ac:dyDescent="0.3">
      <c r="A19" s="317"/>
      <c r="B19" s="315"/>
      <c r="C19" s="318"/>
      <c r="D19" s="318"/>
      <c r="E19" s="315"/>
      <c r="F19" s="319"/>
      <c r="G19" s="244"/>
      <c r="H19" s="244"/>
      <c r="I19" s="244"/>
      <c r="J19" s="244"/>
      <c r="K19" s="244"/>
      <c r="L19" s="244"/>
      <c r="M19" s="244"/>
      <c r="N19" s="244"/>
      <c r="O19" s="244"/>
      <c r="P19" s="244"/>
      <c r="Q19" s="244"/>
      <c r="R19" s="244"/>
      <c r="S19" s="244"/>
      <c r="T19" s="244"/>
      <c r="U19" s="244"/>
    </row>
    <row r="20" spans="1:73" x14ac:dyDescent="0.3">
      <c r="A20" s="317"/>
      <c r="B20" s="315"/>
      <c r="C20" s="318"/>
      <c r="D20" s="318"/>
      <c r="E20" s="315"/>
      <c r="F20" s="319"/>
      <c r="G20" s="244"/>
      <c r="H20" s="244"/>
      <c r="I20" s="244"/>
      <c r="J20" s="244"/>
      <c r="K20" s="244"/>
      <c r="L20" s="244"/>
      <c r="M20" s="244"/>
      <c r="N20" s="244"/>
      <c r="O20" s="244"/>
      <c r="P20" s="244"/>
      <c r="Q20" s="244"/>
      <c r="R20" s="244"/>
      <c r="S20" s="244"/>
      <c r="T20" s="244"/>
      <c r="U20" s="244"/>
    </row>
    <row r="21" spans="1:73" x14ac:dyDescent="0.3">
      <c r="A21" s="317"/>
      <c r="B21" s="315"/>
      <c r="C21" s="318"/>
      <c r="D21" s="318"/>
      <c r="E21" s="315"/>
      <c r="F21" s="319"/>
      <c r="G21" s="244"/>
      <c r="H21" s="244"/>
      <c r="I21" s="244"/>
      <c r="J21" s="244"/>
      <c r="K21" s="244"/>
      <c r="L21" s="244"/>
      <c r="M21" s="244"/>
      <c r="N21" s="244"/>
      <c r="O21" s="244"/>
      <c r="P21" s="244"/>
      <c r="Q21" s="244"/>
      <c r="R21" s="244"/>
      <c r="S21" s="244"/>
      <c r="T21" s="244"/>
      <c r="U21" s="244"/>
    </row>
    <row r="22" spans="1:73" x14ac:dyDescent="0.3">
      <c r="A22" s="317"/>
      <c r="B22" s="315"/>
      <c r="C22" s="318"/>
      <c r="D22" s="318"/>
      <c r="E22" s="315"/>
      <c r="F22" s="319"/>
      <c r="G22" s="244"/>
      <c r="H22" s="244"/>
      <c r="I22" s="244"/>
      <c r="J22" s="244"/>
      <c r="K22" s="244"/>
      <c r="L22" s="244"/>
      <c r="M22" s="244"/>
      <c r="N22" s="244"/>
      <c r="O22" s="244"/>
      <c r="P22" s="244"/>
      <c r="Q22" s="244"/>
      <c r="R22" s="244"/>
      <c r="S22" s="244"/>
      <c r="T22" s="244"/>
      <c r="U22" s="244"/>
    </row>
    <row r="23" spans="1:73" x14ac:dyDescent="0.3">
      <c r="A23" s="317"/>
      <c r="B23" s="315"/>
      <c r="C23" s="318"/>
      <c r="D23" s="318"/>
      <c r="E23" s="315"/>
      <c r="F23" s="319"/>
      <c r="G23" s="244"/>
      <c r="H23" s="244"/>
      <c r="I23" s="244"/>
      <c r="J23" s="244"/>
      <c r="K23" s="244"/>
      <c r="L23" s="244"/>
      <c r="M23" s="244"/>
      <c r="N23" s="244"/>
      <c r="O23" s="244"/>
      <c r="P23" s="244"/>
      <c r="Q23" s="244"/>
      <c r="R23" s="244"/>
      <c r="S23" s="244"/>
      <c r="T23" s="244"/>
      <c r="U23" s="244"/>
    </row>
    <row r="24" spans="1:73" x14ac:dyDescent="0.3">
      <c r="A24" s="317"/>
      <c r="B24" s="315"/>
      <c r="C24" s="318"/>
      <c r="D24" s="318"/>
      <c r="E24" s="315"/>
      <c r="F24" s="319"/>
      <c r="G24" s="244"/>
      <c r="H24" s="244"/>
      <c r="I24" s="244"/>
      <c r="J24" s="244"/>
      <c r="K24" s="244"/>
      <c r="L24" s="244"/>
      <c r="M24" s="244"/>
      <c r="N24" s="244"/>
      <c r="O24" s="244"/>
      <c r="P24" s="244"/>
      <c r="Q24" s="244"/>
      <c r="R24" s="244"/>
      <c r="S24" s="244"/>
      <c r="T24" s="244"/>
      <c r="U24" s="244"/>
    </row>
    <row r="25" spans="1:73" x14ac:dyDescent="0.3">
      <c r="A25" s="317"/>
      <c r="B25" s="315"/>
      <c r="C25" s="318"/>
      <c r="D25" s="318"/>
      <c r="E25" s="315"/>
      <c r="F25" s="319"/>
      <c r="G25" s="244"/>
      <c r="H25" s="244"/>
      <c r="I25" s="244"/>
      <c r="J25" s="244"/>
      <c r="K25" s="244"/>
      <c r="L25" s="244"/>
      <c r="M25" s="244"/>
      <c r="N25" s="244"/>
      <c r="O25" s="244"/>
      <c r="P25" s="244"/>
    </row>
    <row r="26" spans="1:73" x14ac:dyDescent="0.3">
      <c r="A26" s="317"/>
      <c r="B26" s="315"/>
      <c r="C26" s="318"/>
      <c r="D26" s="318"/>
      <c r="E26" s="315"/>
      <c r="F26" s="319"/>
      <c r="G26" s="244"/>
      <c r="H26" s="244"/>
      <c r="I26" s="244"/>
      <c r="J26" s="244"/>
      <c r="K26" s="244"/>
      <c r="L26" s="244"/>
      <c r="M26" s="244"/>
      <c r="N26" s="244"/>
      <c r="O26" s="244"/>
      <c r="P26" s="244"/>
    </row>
    <row r="27" spans="1:73" x14ac:dyDescent="0.3">
      <c r="A27" s="249"/>
    </row>
    <row r="28" spans="1:73" x14ac:dyDescent="0.3">
      <c r="A28" s="312"/>
    </row>
    <row r="29" spans="1:73" x14ac:dyDescent="0.3">
      <c r="A29" s="320"/>
      <c r="B29" s="480">
        <v>2020</v>
      </c>
      <c r="C29" s="481"/>
      <c r="D29" s="481"/>
      <c r="E29" s="481"/>
      <c r="F29" s="481"/>
      <c r="G29" s="481"/>
      <c r="H29" s="481"/>
      <c r="I29" s="481"/>
      <c r="J29" s="481"/>
      <c r="K29" s="481"/>
      <c r="L29" s="481"/>
      <c r="M29" s="482"/>
      <c r="N29" s="479">
        <v>2021</v>
      </c>
      <c r="O29" s="479"/>
      <c r="P29" s="479"/>
      <c r="Q29" s="479"/>
      <c r="R29" s="479"/>
      <c r="S29" s="479"/>
      <c r="T29" s="479"/>
      <c r="U29" s="479"/>
      <c r="V29" s="479"/>
      <c r="W29" s="479"/>
      <c r="X29" s="479"/>
      <c r="Y29" s="479"/>
      <c r="Z29" s="479">
        <v>2022</v>
      </c>
      <c r="AA29" s="479"/>
      <c r="AB29" s="479"/>
      <c r="AC29" s="479"/>
      <c r="AD29" s="479"/>
      <c r="AE29" s="479"/>
      <c r="AF29" s="479"/>
      <c r="AG29" s="479"/>
      <c r="AH29" s="479"/>
      <c r="AI29" s="479"/>
      <c r="AJ29" s="479"/>
      <c r="AK29" s="479"/>
      <c r="AL29" s="480">
        <v>2023</v>
      </c>
      <c r="AM29" s="481"/>
      <c r="AN29" s="481"/>
      <c r="AO29" s="481"/>
      <c r="AP29" s="481"/>
      <c r="AQ29" s="481"/>
      <c r="AR29" s="481"/>
      <c r="AS29" s="481"/>
      <c r="AT29" s="481"/>
      <c r="AU29" s="481"/>
      <c r="AV29" s="481"/>
      <c r="AW29" s="482"/>
      <c r="AX29" s="480">
        <v>2024</v>
      </c>
      <c r="AY29" s="481"/>
      <c r="AZ29" s="481"/>
      <c r="BA29" s="481"/>
      <c r="BB29" s="481"/>
      <c r="BC29" s="481"/>
      <c r="BD29" s="481"/>
      <c r="BE29" s="481"/>
      <c r="BF29" s="481"/>
      <c r="BG29" s="481"/>
      <c r="BH29" s="481"/>
      <c r="BI29" s="482"/>
      <c r="BJ29" s="476">
        <v>2025</v>
      </c>
      <c r="BK29" s="477"/>
      <c r="BL29" s="477"/>
      <c r="BM29" s="477"/>
      <c r="BN29" s="477"/>
      <c r="BO29" s="477"/>
      <c r="BP29" s="477"/>
      <c r="BQ29" s="477"/>
      <c r="BR29" s="477"/>
      <c r="BS29" s="478"/>
      <c r="BT29" s="321"/>
      <c r="BU29" s="322"/>
    </row>
    <row r="30" spans="1:73" x14ac:dyDescent="0.3">
      <c r="A30" s="320"/>
      <c r="B30" s="323" t="s">
        <v>60</v>
      </c>
      <c r="C30" s="323"/>
      <c r="D30" s="323"/>
      <c r="E30" s="323"/>
      <c r="F30" s="323"/>
      <c r="G30" s="323"/>
      <c r="H30" s="323"/>
      <c r="I30" s="323"/>
      <c r="J30" s="323"/>
      <c r="K30" s="323"/>
      <c r="L30" s="323"/>
      <c r="M30" s="323"/>
      <c r="N30" s="246" t="s">
        <v>60</v>
      </c>
      <c r="Z30" s="246" t="s">
        <v>60</v>
      </c>
      <c r="AL30" s="246" t="s">
        <v>60</v>
      </c>
      <c r="AX30" s="246" t="s">
        <v>60</v>
      </c>
      <c r="BJ30" s="246" t="s">
        <v>60</v>
      </c>
      <c r="BK30" s="246" t="s">
        <v>60</v>
      </c>
      <c r="BL30" s="246" t="s">
        <v>60</v>
      </c>
      <c r="BM30" s="246" t="s">
        <v>60</v>
      </c>
      <c r="BN30" s="246" t="s">
        <v>60</v>
      </c>
      <c r="BO30" s="246" t="s">
        <v>60</v>
      </c>
      <c r="BP30" s="246" t="s">
        <v>60</v>
      </c>
      <c r="BQ30" s="246" t="s">
        <v>60</v>
      </c>
      <c r="BR30" s="246" t="s">
        <v>60</v>
      </c>
      <c r="BS30" s="246" t="s">
        <v>60</v>
      </c>
    </row>
    <row r="31" spans="1:73" x14ac:dyDescent="0.3">
      <c r="A31" s="324" t="s">
        <v>82</v>
      </c>
      <c r="B31" s="314">
        <v>101.2</v>
      </c>
      <c r="C31" s="325">
        <v>101.1</v>
      </c>
      <c r="D31" s="325">
        <v>100.1</v>
      </c>
      <c r="E31" s="314">
        <v>99.7</v>
      </c>
      <c r="F31" s="317">
        <v>99.4</v>
      </c>
      <c r="G31" s="246">
        <v>99.5</v>
      </c>
      <c r="H31" s="246">
        <v>99.4</v>
      </c>
      <c r="I31" s="246">
        <v>99.5</v>
      </c>
      <c r="J31" s="246">
        <v>99.2</v>
      </c>
      <c r="K31" s="246">
        <v>99.7</v>
      </c>
      <c r="L31" s="246">
        <v>100.2</v>
      </c>
      <c r="M31" s="246">
        <v>100.7</v>
      </c>
      <c r="N31" s="246">
        <v>102.2</v>
      </c>
      <c r="O31" s="246">
        <v>104.2</v>
      </c>
      <c r="P31" s="246">
        <v>105.4</v>
      </c>
      <c r="Q31" s="246">
        <v>105.9</v>
      </c>
      <c r="R31" s="246">
        <v>106.5</v>
      </c>
      <c r="S31" s="246">
        <v>107.7</v>
      </c>
      <c r="T31" s="246">
        <v>109.2</v>
      </c>
      <c r="U31" s="246">
        <v>110.1</v>
      </c>
      <c r="V31" s="246">
        <v>111.9</v>
      </c>
      <c r="W31" s="246">
        <v>117</v>
      </c>
      <c r="X31" s="246">
        <v>119.3</v>
      </c>
      <c r="Y31" s="246">
        <v>120.7</v>
      </c>
      <c r="Z31" s="246">
        <v>123.4</v>
      </c>
      <c r="AA31" s="246">
        <v>125.2</v>
      </c>
      <c r="AB31" s="246">
        <v>133.9</v>
      </c>
      <c r="AC31" s="246">
        <v>136</v>
      </c>
      <c r="AD31" s="246">
        <v>137.4</v>
      </c>
      <c r="AE31" s="246">
        <v>139.4</v>
      </c>
      <c r="AF31" s="246">
        <v>139</v>
      </c>
      <c r="AG31" s="246">
        <v>139.80000000000001</v>
      </c>
      <c r="AH31" s="246">
        <v>140.80000000000001</v>
      </c>
      <c r="AI31" s="326">
        <v>143.19999999999999</v>
      </c>
      <c r="AJ31" s="326">
        <v>142.30000000000001</v>
      </c>
      <c r="AK31" s="246">
        <v>140.4</v>
      </c>
      <c r="AL31" s="246">
        <v>140.5</v>
      </c>
      <c r="AM31" s="246">
        <v>138.5</v>
      </c>
      <c r="AN31" s="246">
        <v>136.9</v>
      </c>
      <c r="AO31" s="246">
        <v>134.5</v>
      </c>
      <c r="AP31" s="246">
        <v>132.19999999999999</v>
      </c>
      <c r="AQ31" s="246">
        <v>130.5</v>
      </c>
      <c r="AR31" s="246">
        <v>129</v>
      </c>
      <c r="AS31" s="246">
        <v>130.1</v>
      </c>
      <c r="AT31" s="246">
        <v>130.19999999999999</v>
      </c>
      <c r="AU31" s="246">
        <v>129.69999999999999</v>
      </c>
      <c r="AV31" s="246">
        <v>128.6</v>
      </c>
      <c r="AW31" s="246">
        <v>127.3</v>
      </c>
      <c r="AX31" s="246">
        <v>126.5</v>
      </c>
      <c r="AY31" s="246">
        <v>127</v>
      </c>
      <c r="AZ31" s="246">
        <v>127</v>
      </c>
      <c r="BA31" s="246">
        <v>126.6</v>
      </c>
      <c r="BB31" s="246">
        <v>125.7</v>
      </c>
      <c r="BC31" s="246">
        <v>125.3</v>
      </c>
      <c r="BD31" s="246">
        <v>125.2</v>
      </c>
      <c r="BE31" s="246">
        <v>124.3</v>
      </c>
      <c r="BF31" s="246">
        <v>124.1</v>
      </c>
      <c r="BG31" s="246">
        <v>124.2</v>
      </c>
      <c r="BH31" s="246">
        <v>124.2</v>
      </c>
      <c r="BI31" s="246">
        <v>124.3</v>
      </c>
      <c r="BJ31" s="246">
        <v>125.7</v>
      </c>
      <c r="BK31" s="246">
        <v>126</v>
      </c>
      <c r="BL31" s="246">
        <v>125.7</v>
      </c>
      <c r="BM31" s="246">
        <v>125.1</v>
      </c>
      <c r="BN31" s="246">
        <v>124.5</v>
      </c>
      <c r="BO31" s="246">
        <v>125</v>
      </c>
      <c r="BP31" s="246">
        <v>125.4</v>
      </c>
      <c r="BQ31" s="246">
        <v>124.7</v>
      </c>
      <c r="BR31" s="246">
        <v>124.3</v>
      </c>
      <c r="BS31" s="246">
        <v>124.2</v>
      </c>
    </row>
    <row r="32" spans="1:73" x14ac:dyDescent="0.3">
      <c r="A32" s="327" t="s">
        <v>128</v>
      </c>
      <c r="B32" s="314">
        <v>98.8</v>
      </c>
      <c r="C32" s="325">
        <v>99.5</v>
      </c>
      <c r="D32" s="325">
        <v>103.8</v>
      </c>
      <c r="E32" s="314">
        <v>101.5</v>
      </c>
      <c r="F32" s="317">
        <v>100.2</v>
      </c>
      <c r="G32" s="246">
        <v>99.2</v>
      </c>
      <c r="H32" s="246">
        <v>106.2</v>
      </c>
      <c r="I32" s="246">
        <v>101</v>
      </c>
      <c r="J32" s="246">
        <v>98.9</v>
      </c>
      <c r="K32" s="246">
        <v>96.2</v>
      </c>
      <c r="L32" s="246">
        <v>97.9</v>
      </c>
      <c r="M32" s="246">
        <v>96.8</v>
      </c>
      <c r="N32" s="246">
        <v>99.6</v>
      </c>
      <c r="O32" s="246">
        <v>101.6</v>
      </c>
      <c r="P32" s="246">
        <v>98.2</v>
      </c>
      <c r="Q32" s="246">
        <v>95.9</v>
      </c>
      <c r="R32" s="246">
        <v>101.2</v>
      </c>
      <c r="S32" s="246">
        <v>103.7</v>
      </c>
      <c r="T32" s="246">
        <v>104.9</v>
      </c>
      <c r="U32" s="246">
        <v>99.6</v>
      </c>
      <c r="V32" s="246">
        <v>102.2</v>
      </c>
      <c r="W32" s="246">
        <v>108.6</v>
      </c>
      <c r="X32" s="246">
        <v>110.6</v>
      </c>
      <c r="Y32" s="246">
        <v>110.6</v>
      </c>
      <c r="Z32" s="246">
        <v>112.9</v>
      </c>
      <c r="AA32" s="246">
        <v>117.8</v>
      </c>
      <c r="AB32" s="246">
        <v>116.5</v>
      </c>
      <c r="AC32" s="246">
        <v>113.7</v>
      </c>
      <c r="AD32" s="246">
        <v>118.4</v>
      </c>
      <c r="AE32" s="246">
        <v>120.3</v>
      </c>
      <c r="AF32" s="246">
        <v>119.5</v>
      </c>
      <c r="AG32" s="246">
        <v>114.1</v>
      </c>
      <c r="AH32" s="246">
        <v>109.5</v>
      </c>
      <c r="AI32" s="246">
        <v>107.7</v>
      </c>
      <c r="AJ32" s="246">
        <v>107.2</v>
      </c>
      <c r="AK32" s="246">
        <v>104.2</v>
      </c>
      <c r="AL32" s="246">
        <v>104.9</v>
      </c>
      <c r="AM32" s="246">
        <v>106.7</v>
      </c>
      <c r="AN32" s="246">
        <v>102.9</v>
      </c>
      <c r="AO32" s="246">
        <v>103.3</v>
      </c>
      <c r="AP32" s="246">
        <v>100.5</v>
      </c>
      <c r="AQ32" s="246">
        <v>103.2</v>
      </c>
      <c r="AR32" s="246">
        <v>110</v>
      </c>
      <c r="AS32" s="246">
        <v>105.4</v>
      </c>
      <c r="AT32" s="246">
        <v>105.3</v>
      </c>
      <c r="AU32" s="246">
        <v>102</v>
      </c>
      <c r="AV32" s="246">
        <v>103.9</v>
      </c>
      <c r="AW32" s="246">
        <v>101.9</v>
      </c>
      <c r="AX32" s="246">
        <v>100.1</v>
      </c>
      <c r="AY32" s="246">
        <v>98</v>
      </c>
      <c r="AZ32" s="246">
        <v>112.6</v>
      </c>
      <c r="BA32" s="246">
        <v>101.1</v>
      </c>
      <c r="BB32" s="246">
        <v>102</v>
      </c>
      <c r="BC32" s="246">
        <v>105</v>
      </c>
      <c r="BD32" s="246">
        <v>98.8</v>
      </c>
      <c r="BE32" s="246">
        <v>101.2</v>
      </c>
      <c r="BF32" s="246">
        <v>91.2</v>
      </c>
      <c r="BG32" s="246">
        <v>96.9</v>
      </c>
      <c r="BH32" s="246">
        <v>103.4</v>
      </c>
      <c r="BI32" s="246">
        <v>104.5</v>
      </c>
      <c r="BJ32" s="246">
        <v>100.9</v>
      </c>
      <c r="BK32" s="246">
        <v>100.8</v>
      </c>
      <c r="BL32" s="246">
        <v>99.4</v>
      </c>
      <c r="BM32" s="246">
        <v>99</v>
      </c>
      <c r="BN32" s="246">
        <v>103.3</v>
      </c>
      <c r="BO32" s="246">
        <v>102.8</v>
      </c>
      <c r="BP32" s="246">
        <v>103.8</v>
      </c>
      <c r="BQ32" s="246">
        <v>100.2</v>
      </c>
      <c r="BR32" s="246">
        <v>95.7</v>
      </c>
      <c r="BS32" s="246">
        <v>98.6</v>
      </c>
    </row>
    <row r="33" spans="1:71" x14ac:dyDescent="0.3">
      <c r="A33" s="327" t="s">
        <v>83</v>
      </c>
      <c r="B33" s="314">
        <v>107.7</v>
      </c>
      <c r="C33" s="325">
        <v>104.5</v>
      </c>
      <c r="D33" s="325">
        <v>108.5</v>
      </c>
      <c r="E33" s="314">
        <v>100.4</v>
      </c>
      <c r="F33" s="317">
        <v>100.6</v>
      </c>
      <c r="G33" s="246">
        <v>99.5</v>
      </c>
      <c r="H33" s="246">
        <v>97.7</v>
      </c>
      <c r="I33" s="246">
        <v>98</v>
      </c>
      <c r="J33" s="246">
        <v>93.8</v>
      </c>
      <c r="K33" s="246">
        <v>96.4</v>
      </c>
      <c r="L33" s="246">
        <v>96.6</v>
      </c>
      <c r="M33" s="246">
        <v>96.5</v>
      </c>
      <c r="N33" s="246">
        <v>98.6</v>
      </c>
      <c r="O33" s="246">
        <v>100.4</v>
      </c>
      <c r="P33" s="246">
        <v>97.7</v>
      </c>
      <c r="Q33" s="246">
        <v>98.1</v>
      </c>
      <c r="R33" s="246">
        <v>107.3</v>
      </c>
      <c r="S33" s="246">
        <v>110.6</v>
      </c>
      <c r="T33" s="246">
        <v>110.6</v>
      </c>
      <c r="U33" s="246">
        <v>108.3</v>
      </c>
      <c r="V33" s="246">
        <v>113.9</v>
      </c>
      <c r="W33" s="246">
        <v>122.6</v>
      </c>
      <c r="X33" s="246">
        <v>126.5</v>
      </c>
      <c r="Y33" s="246">
        <v>129.80000000000001</v>
      </c>
      <c r="Z33" s="246">
        <v>131.1</v>
      </c>
      <c r="AA33" s="246">
        <v>131.1</v>
      </c>
      <c r="AB33" s="246">
        <v>130.5</v>
      </c>
      <c r="AC33" s="246">
        <v>131.19999999999999</v>
      </c>
      <c r="AD33" s="246">
        <v>133.9</v>
      </c>
      <c r="AE33" s="246">
        <v>126.4</v>
      </c>
      <c r="AF33" s="246">
        <v>125.6</v>
      </c>
      <c r="AG33" s="246">
        <v>123.9</v>
      </c>
      <c r="AH33" s="246">
        <v>117.7</v>
      </c>
      <c r="AI33" s="246">
        <v>112.3</v>
      </c>
      <c r="AJ33" s="246">
        <v>120.4</v>
      </c>
      <c r="AK33" s="246">
        <v>115.3</v>
      </c>
      <c r="AL33" s="246">
        <v>114.7</v>
      </c>
      <c r="AM33" s="246">
        <v>113.2</v>
      </c>
      <c r="AN33" s="246">
        <v>112.1</v>
      </c>
      <c r="AO33" s="246">
        <v>110.5</v>
      </c>
      <c r="AP33" s="246">
        <v>111.8</v>
      </c>
      <c r="AQ33" s="246">
        <v>111.8</v>
      </c>
      <c r="AR33" s="246">
        <v>107.8</v>
      </c>
      <c r="AS33" s="246">
        <v>101.6</v>
      </c>
      <c r="AT33" s="246">
        <v>102.7</v>
      </c>
      <c r="AU33" s="246">
        <v>100.9</v>
      </c>
      <c r="AV33" s="246">
        <v>97.4</v>
      </c>
      <c r="AW33" s="246">
        <v>100.9</v>
      </c>
      <c r="AX33" s="246">
        <v>101.1</v>
      </c>
      <c r="AY33" s="246">
        <v>97.3</v>
      </c>
      <c r="AZ33" s="246">
        <v>95.5</v>
      </c>
      <c r="BA33" s="246">
        <v>93.2</v>
      </c>
      <c r="BB33" s="246">
        <v>92.7</v>
      </c>
      <c r="BC33" s="246">
        <v>90.8</v>
      </c>
      <c r="BD33" s="246">
        <v>86</v>
      </c>
      <c r="BE33" s="246">
        <v>90.5</v>
      </c>
      <c r="BF33" s="246">
        <v>92.6</v>
      </c>
      <c r="BG33" s="246">
        <v>98.9</v>
      </c>
      <c r="BH33" s="246">
        <v>101.3</v>
      </c>
      <c r="BI33" s="246">
        <v>100.2</v>
      </c>
      <c r="BJ33" s="246">
        <v>98.5</v>
      </c>
      <c r="BK33" s="246">
        <v>99.4</v>
      </c>
      <c r="BL33" s="246">
        <v>97.7</v>
      </c>
      <c r="BM33" s="246">
        <v>96.6</v>
      </c>
      <c r="BN33" s="246">
        <v>92.7</v>
      </c>
      <c r="BO33" s="246">
        <v>93.2</v>
      </c>
      <c r="BP33" s="246">
        <v>90.1</v>
      </c>
      <c r="BQ33" s="246">
        <v>90</v>
      </c>
      <c r="BR33" s="246">
        <v>88.1</v>
      </c>
      <c r="BS33" s="246">
        <v>89.2</v>
      </c>
    </row>
    <row r="35" spans="1:71" x14ac:dyDescent="0.3">
      <c r="A35" s="317"/>
      <c r="B35" s="314"/>
      <c r="C35" s="325"/>
      <c r="D35" s="325"/>
      <c r="E35" s="314"/>
      <c r="F35" s="317"/>
    </row>
    <row r="36" spans="1:71" x14ac:dyDescent="0.3">
      <c r="A36" s="317"/>
      <c r="B36" s="314"/>
      <c r="C36" s="325"/>
      <c r="D36" s="325"/>
      <c r="E36" s="314"/>
      <c r="F36" s="317"/>
    </row>
    <row r="37" spans="1:71" x14ac:dyDescent="0.3">
      <c r="A37" s="317"/>
      <c r="B37" s="314"/>
      <c r="C37" s="325"/>
      <c r="D37" s="325"/>
      <c r="E37" s="314"/>
      <c r="F37" s="317"/>
    </row>
    <row r="38" spans="1:71" x14ac:dyDescent="0.3">
      <c r="D38" s="325"/>
      <c r="E38" s="314"/>
      <c r="F38" s="317"/>
    </row>
    <row r="39" spans="1:71" ht="15.75" x14ac:dyDescent="0.3">
      <c r="A39" s="302" t="s">
        <v>161</v>
      </c>
      <c r="B39" s="325" t="s">
        <v>164</v>
      </c>
      <c r="C39" s="302"/>
      <c r="D39" s="302"/>
      <c r="E39" s="302"/>
      <c r="F39" s="302"/>
      <c r="G39" s="302"/>
      <c r="H39" s="302"/>
      <c r="I39" s="302"/>
      <c r="J39" s="302"/>
      <c r="K39" s="302"/>
      <c r="L39" s="302"/>
      <c r="M39" s="302"/>
      <c r="N39" s="302"/>
      <c r="O39" s="302"/>
      <c r="P39" s="302"/>
      <c r="Q39" s="302"/>
      <c r="R39" s="302"/>
      <c r="S39" s="302"/>
    </row>
    <row r="40" spans="1:71" x14ac:dyDescent="0.3">
      <c r="A40" s="317"/>
      <c r="B40" s="314"/>
      <c r="C40" s="325"/>
      <c r="D40" s="325"/>
      <c r="E40" s="314"/>
      <c r="F40" s="317"/>
    </row>
    <row r="41" spans="1:71" x14ac:dyDescent="0.3">
      <c r="A41" s="317"/>
      <c r="B41" s="314"/>
      <c r="C41" s="325"/>
      <c r="D41" s="325"/>
      <c r="E41" s="314"/>
      <c r="F41" s="317"/>
    </row>
    <row r="42" spans="1:71" x14ac:dyDescent="0.3">
      <c r="A42" s="317"/>
      <c r="B42" s="314"/>
      <c r="C42" s="325"/>
      <c r="D42" s="325"/>
      <c r="E42" s="314"/>
      <c r="F42" s="317"/>
    </row>
    <row r="43" spans="1:71" x14ac:dyDescent="0.3">
      <c r="A43" s="317"/>
      <c r="B43" s="314"/>
      <c r="C43" s="325"/>
      <c r="D43" s="325"/>
      <c r="E43" s="314"/>
      <c r="F43" s="317"/>
    </row>
    <row r="44" spans="1:71" x14ac:dyDescent="0.3">
      <c r="A44" s="317"/>
      <c r="B44" s="314"/>
      <c r="C44" s="325"/>
      <c r="D44" s="325"/>
      <c r="E44" s="314"/>
      <c r="F44" s="317"/>
    </row>
    <row r="45" spans="1:71" x14ac:dyDescent="0.3">
      <c r="A45" s="328"/>
      <c r="B45" s="328"/>
      <c r="C45" s="328"/>
      <c r="D45" s="328"/>
      <c r="E45" s="328"/>
      <c r="F45" s="328"/>
    </row>
    <row r="46" spans="1:71" x14ac:dyDescent="0.3">
      <c r="A46" s="328"/>
      <c r="B46" s="328"/>
      <c r="C46" s="328"/>
      <c r="D46" s="328"/>
      <c r="E46" s="328"/>
      <c r="F46" s="328"/>
    </row>
    <row r="47" spans="1:71" x14ac:dyDescent="0.3">
      <c r="A47" s="328"/>
      <c r="B47" s="328"/>
      <c r="C47" s="328"/>
      <c r="D47" s="328"/>
      <c r="E47" s="328"/>
      <c r="F47" s="328"/>
    </row>
    <row r="48" spans="1:71" x14ac:dyDescent="0.3">
      <c r="A48" s="328"/>
      <c r="B48" s="328"/>
      <c r="C48" s="328"/>
      <c r="D48" s="328"/>
      <c r="E48" s="328"/>
      <c r="F48" s="328"/>
    </row>
    <row r="49" spans="1:6" x14ac:dyDescent="0.3">
      <c r="A49" s="328"/>
      <c r="B49" s="328"/>
      <c r="C49" s="328"/>
      <c r="D49" s="328"/>
      <c r="E49" s="328"/>
      <c r="F49" s="328"/>
    </row>
    <row r="50" spans="1:6" x14ac:dyDescent="0.3">
      <c r="A50" s="328"/>
      <c r="B50" s="328"/>
      <c r="C50" s="328"/>
      <c r="D50" s="328"/>
      <c r="E50" s="328"/>
      <c r="F50" s="328"/>
    </row>
    <row r="51" spans="1:6" x14ac:dyDescent="0.3">
      <c r="A51" s="328"/>
      <c r="B51" s="328"/>
      <c r="C51" s="328"/>
      <c r="D51" s="328"/>
      <c r="E51" s="328"/>
      <c r="F51" s="328"/>
    </row>
    <row r="52" spans="1:6" x14ac:dyDescent="0.3">
      <c r="A52" s="328"/>
      <c r="B52" s="328"/>
      <c r="C52" s="328"/>
      <c r="D52" s="328"/>
      <c r="E52" s="328"/>
      <c r="F52" s="328"/>
    </row>
    <row r="53" spans="1:6" x14ac:dyDescent="0.3">
      <c r="A53" s="328"/>
      <c r="B53" s="328"/>
      <c r="C53" s="328"/>
      <c r="D53" s="328"/>
      <c r="E53" s="328"/>
      <c r="F53" s="328"/>
    </row>
    <row r="54" spans="1:6" x14ac:dyDescent="0.3">
      <c r="A54" s="328"/>
      <c r="B54" s="328"/>
      <c r="C54" s="328"/>
      <c r="D54" s="328"/>
      <c r="E54" s="328"/>
      <c r="F54" s="328"/>
    </row>
    <row r="55" spans="1:6" x14ac:dyDescent="0.3">
      <c r="A55" s="328"/>
      <c r="B55" s="328"/>
      <c r="C55" s="328"/>
      <c r="D55" s="328"/>
      <c r="E55" s="328"/>
      <c r="F55" s="328"/>
    </row>
    <row r="56" spans="1:6" x14ac:dyDescent="0.3">
      <c r="A56" s="328"/>
      <c r="B56" s="328"/>
      <c r="C56" s="328"/>
      <c r="D56" s="328"/>
      <c r="E56" s="328"/>
      <c r="F56" s="328"/>
    </row>
    <row r="57" spans="1:6" x14ac:dyDescent="0.3">
      <c r="A57" s="328"/>
      <c r="B57" s="328"/>
      <c r="C57" s="328"/>
      <c r="D57" s="328"/>
      <c r="E57" s="328"/>
      <c r="F57" s="328"/>
    </row>
    <row r="58" spans="1:6" x14ac:dyDescent="0.3">
      <c r="A58" s="328"/>
      <c r="B58" s="328"/>
      <c r="C58" s="328"/>
      <c r="D58" s="328"/>
      <c r="E58" s="328"/>
      <c r="F58" s="328"/>
    </row>
    <row r="59" spans="1:6" x14ac:dyDescent="0.3">
      <c r="A59" s="328"/>
      <c r="B59" s="328"/>
      <c r="C59" s="328"/>
      <c r="D59" s="328"/>
      <c r="E59" s="328"/>
      <c r="F59" s="328"/>
    </row>
  </sheetData>
  <mergeCells count="6">
    <mergeCell ref="BJ29:BS29"/>
    <mergeCell ref="N29:Y29"/>
    <mergeCell ref="Z29:AK29"/>
    <mergeCell ref="B29:M29"/>
    <mergeCell ref="AL29:AW29"/>
    <mergeCell ref="AX29:BI29"/>
  </mergeCells>
  <phoneticPr fontId="0" type="noConversion"/>
  <pageMargins left="0.78740157499999996" right="0.78740157499999996" top="0.984251969" bottom="0.984251969" header="0.5" footer="0.5"/>
  <pageSetup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99"/>
    <pageSetUpPr fitToPage="1"/>
  </sheetPr>
  <dimension ref="B1:AI76"/>
  <sheetViews>
    <sheetView showGridLines="0" topLeftCell="A40" zoomScale="90" zoomScaleNormal="90" workbookViewId="0">
      <selection activeCell="S67" sqref="S67"/>
    </sheetView>
  </sheetViews>
  <sheetFormatPr baseColWidth="10" defaultRowHeight="15" x14ac:dyDescent="0.3"/>
  <cols>
    <col min="1" max="1" width="2.85546875" style="2" customWidth="1"/>
    <col min="2" max="2" width="61.28515625" style="2" customWidth="1"/>
    <col min="3" max="3" width="7.7109375" style="2" customWidth="1"/>
    <col min="4" max="4" width="8.42578125" style="2" customWidth="1"/>
    <col min="5" max="12" width="7.7109375" style="2" customWidth="1"/>
    <col min="13" max="13" width="9.28515625" style="2" customWidth="1"/>
    <col min="14" max="16" width="7.7109375" style="2" customWidth="1"/>
    <col min="17" max="29" width="8.28515625" style="2" customWidth="1"/>
    <col min="30" max="16384" width="11.42578125" style="2"/>
  </cols>
  <sheetData>
    <row r="1" spans="2:20" x14ac:dyDescent="0.3">
      <c r="B1" s="29"/>
    </row>
    <row r="2" spans="2:20" x14ac:dyDescent="0.3">
      <c r="B2" s="1"/>
      <c r="C2" s="1"/>
      <c r="D2" s="1"/>
      <c r="E2" s="1"/>
      <c r="F2" s="1"/>
      <c r="G2" s="1"/>
      <c r="H2" s="1"/>
      <c r="I2" s="1"/>
      <c r="J2" s="1"/>
      <c r="K2" s="1"/>
      <c r="L2" s="1"/>
      <c r="M2" s="1"/>
      <c r="N2" s="1"/>
      <c r="O2" s="1"/>
    </row>
    <row r="3" spans="2:20" x14ac:dyDescent="0.3">
      <c r="B3" s="1"/>
      <c r="C3" s="1"/>
      <c r="D3" s="1"/>
      <c r="E3" s="1"/>
      <c r="F3" s="1"/>
      <c r="G3" s="1"/>
      <c r="H3" s="1"/>
      <c r="I3" s="1"/>
      <c r="J3" s="1"/>
      <c r="K3" s="1"/>
      <c r="L3" s="1"/>
      <c r="M3" s="1"/>
      <c r="N3" s="1"/>
      <c r="O3" s="1"/>
    </row>
    <row r="4" spans="2:20" x14ac:dyDescent="0.3">
      <c r="B4" s="1"/>
      <c r="C4" s="1"/>
      <c r="D4" s="1"/>
      <c r="E4" s="1"/>
      <c r="F4" s="1"/>
      <c r="G4" s="1"/>
      <c r="H4" s="1"/>
      <c r="I4" s="1"/>
      <c r="J4" s="1"/>
      <c r="K4" s="1"/>
      <c r="L4" s="1"/>
      <c r="M4" s="1"/>
      <c r="N4" s="1"/>
      <c r="O4" s="1"/>
    </row>
    <row r="5" spans="2:20" x14ac:dyDescent="0.3">
      <c r="B5" s="1"/>
      <c r="C5" s="1"/>
      <c r="D5" s="1"/>
      <c r="E5" s="1"/>
      <c r="F5" s="1"/>
      <c r="G5" s="1"/>
      <c r="H5" s="1"/>
      <c r="I5" s="1"/>
      <c r="J5" s="1"/>
      <c r="K5" s="1"/>
      <c r="L5" s="1"/>
      <c r="M5" s="1"/>
      <c r="N5" s="1"/>
      <c r="O5" s="1"/>
    </row>
    <row r="6" spans="2:20" x14ac:dyDescent="0.3">
      <c r="B6" s="1"/>
      <c r="C6" s="1"/>
      <c r="D6" s="1"/>
      <c r="E6" s="1"/>
      <c r="F6" s="1"/>
      <c r="G6" s="1"/>
      <c r="H6" s="1"/>
      <c r="I6" s="1"/>
      <c r="J6" s="1"/>
      <c r="K6" s="1"/>
      <c r="L6" s="1"/>
      <c r="M6" s="1"/>
      <c r="N6" s="1"/>
      <c r="O6" s="1"/>
    </row>
    <row r="7" spans="2:20" x14ac:dyDescent="0.3">
      <c r="B7" s="1"/>
      <c r="C7" s="1"/>
      <c r="D7" s="1"/>
      <c r="E7" s="1"/>
      <c r="F7" s="1"/>
      <c r="G7" s="1"/>
      <c r="H7" s="1"/>
      <c r="I7" s="1"/>
      <c r="J7" s="1"/>
      <c r="K7" s="1"/>
      <c r="L7" s="1"/>
      <c r="M7" s="1"/>
      <c r="N7" s="1"/>
      <c r="O7" s="1"/>
    </row>
    <row r="8" spans="2:20" x14ac:dyDescent="0.3">
      <c r="B8" s="1"/>
      <c r="C8" s="1"/>
      <c r="D8" s="1"/>
      <c r="E8" s="1"/>
      <c r="F8" s="1"/>
      <c r="G8" s="1"/>
      <c r="H8" s="1"/>
      <c r="I8" s="1"/>
      <c r="J8" s="1"/>
      <c r="K8" s="1"/>
      <c r="L8" s="1"/>
      <c r="M8" s="1"/>
      <c r="N8" s="1"/>
      <c r="O8" s="1"/>
    </row>
    <row r="9" spans="2:20" ht="16.5" x14ac:dyDescent="0.3">
      <c r="B9" s="1"/>
      <c r="C9" s="1"/>
      <c r="D9" s="1"/>
      <c r="E9" s="1"/>
      <c r="F9" s="1"/>
      <c r="G9" s="1"/>
      <c r="H9" s="1"/>
      <c r="I9" s="1"/>
      <c r="J9" s="1"/>
      <c r="K9" s="1"/>
      <c r="L9" s="1"/>
      <c r="M9" s="1"/>
      <c r="N9" s="1"/>
      <c r="O9" s="1"/>
      <c r="T9" s="31"/>
    </row>
    <row r="10" spans="2:20" ht="16.5" x14ac:dyDescent="0.3">
      <c r="B10" s="1"/>
      <c r="C10" s="1"/>
      <c r="D10" s="1"/>
      <c r="E10" s="1"/>
      <c r="F10" s="1"/>
      <c r="G10" s="1"/>
      <c r="H10" s="1"/>
      <c r="I10" s="1"/>
      <c r="J10" s="1"/>
      <c r="K10" s="1"/>
      <c r="L10" s="1"/>
      <c r="M10" s="1"/>
      <c r="N10" s="1"/>
      <c r="O10" s="1"/>
      <c r="T10" s="31"/>
    </row>
    <row r="11" spans="2:20" x14ac:dyDescent="0.3">
      <c r="B11" s="1"/>
      <c r="C11" s="1"/>
      <c r="D11" s="1"/>
      <c r="E11" s="1"/>
      <c r="F11" s="1"/>
      <c r="G11" s="1"/>
      <c r="H11" s="1"/>
      <c r="I11" s="1"/>
      <c r="J11" s="1"/>
      <c r="K11" s="1"/>
      <c r="L11" s="1"/>
      <c r="M11" s="1"/>
      <c r="N11" s="1"/>
      <c r="O11" s="1"/>
    </row>
    <row r="12" spans="2:20" x14ac:dyDescent="0.3">
      <c r="B12" s="1"/>
      <c r="C12" s="1"/>
      <c r="D12" s="1"/>
      <c r="E12" s="1"/>
      <c r="F12" s="1"/>
      <c r="G12" s="1"/>
      <c r="H12" s="1"/>
      <c r="I12" s="1"/>
      <c r="J12" s="1"/>
      <c r="K12" s="1"/>
      <c r="L12" s="1"/>
      <c r="M12" s="1"/>
      <c r="N12" s="1"/>
      <c r="O12" s="1"/>
    </row>
    <row r="13" spans="2:20" x14ac:dyDescent="0.3">
      <c r="B13" s="1"/>
      <c r="C13" s="1"/>
      <c r="D13" s="1"/>
      <c r="E13" s="1"/>
      <c r="F13" s="1"/>
      <c r="G13" s="1"/>
      <c r="H13" s="1"/>
      <c r="I13" s="1"/>
      <c r="J13" s="1"/>
      <c r="K13" s="1"/>
      <c r="L13" s="1"/>
      <c r="M13" s="1"/>
      <c r="N13" s="1"/>
      <c r="O13" s="1"/>
    </row>
    <row r="14" spans="2:20" x14ac:dyDescent="0.3">
      <c r="B14" s="1"/>
      <c r="C14" s="1"/>
      <c r="D14" s="1"/>
      <c r="E14" s="1"/>
      <c r="F14" s="1"/>
      <c r="G14" s="1"/>
      <c r="H14" s="1"/>
      <c r="I14" s="1"/>
      <c r="J14" s="1"/>
      <c r="K14" s="1"/>
      <c r="L14" s="1"/>
      <c r="M14" s="1"/>
      <c r="N14" s="1"/>
      <c r="O14" s="1"/>
    </row>
    <row r="15" spans="2:20" ht="16.5" x14ac:dyDescent="0.3">
      <c r="B15" s="203" t="s">
        <v>125</v>
      </c>
      <c r="C15" s="32"/>
      <c r="D15" s="32"/>
      <c r="E15" s="32"/>
      <c r="F15" s="32"/>
      <c r="G15" s="32"/>
      <c r="H15" s="32"/>
      <c r="I15" s="32"/>
      <c r="J15" s="32"/>
      <c r="K15" s="32"/>
      <c r="L15" s="1"/>
      <c r="M15" s="1"/>
      <c r="N15" s="1"/>
    </row>
    <row r="16" spans="2:20" ht="16.5" x14ac:dyDescent="0.3">
      <c r="B16" s="6" t="s">
        <v>138</v>
      </c>
      <c r="C16" s="18"/>
      <c r="D16" s="18"/>
      <c r="E16" s="18"/>
      <c r="F16" s="18"/>
      <c r="G16" s="18"/>
      <c r="H16" s="18"/>
      <c r="I16" s="18"/>
      <c r="J16" s="18"/>
      <c r="K16" s="18"/>
    </row>
    <row r="17" spans="2:35" ht="16.5" x14ac:dyDescent="0.3">
      <c r="B17" s="74" t="s">
        <v>139</v>
      </c>
      <c r="C17" s="483"/>
      <c r="D17" s="483"/>
      <c r="E17" s="483"/>
      <c r="F17" s="483"/>
      <c r="G17" s="484"/>
      <c r="H17" s="484"/>
      <c r="I17" s="484"/>
      <c r="J17" s="33"/>
      <c r="K17" s="33"/>
      <c r="L17" s="33"/>
      <c r="M17" s="34"/>
      <c r="N17" s="33"/>
      <c r="Q17" s="3"/>
    </row>
    <row r="18" spans="2:35" ht="16.5" x14ac:dyDescent="0.3">
      <c r="B18" s="6"/>
      <c r="C18" s="24">
        <v>2020</v>
      </c>
      <c r="D18" s="25">
        <v>2021</v>
      </c>
      <c r="E18" s="204">
        <v>2022</v>
      </c>
      <c r="F18" s="205">
        <v>2023</v>
      </c>
      <c r="G18" s="210"/>
      <c r="H18" s="198"/>
      <c r="I18" s="198"/>
      <c r="J18" s="33"/>
      <c r="K18" s="33"/>
      <c r="L18" s="33"/>
      <c r="M18" s="1"/>
      <c r="N18" s="20"/>
      <c r="O18" s="20"/>
      <c r="P18" s="20"/>
      <c r="Q18" s="20"/>
      <c r="R18" s="35"/>
      <c r="S18" s="35"/>
      <c r="T18" s="35"/>
      <c r="U18" s="36"/>
    </row>
    <row r="19" spans="2:35" s="17" customFormat="1" ht="16.5" x14ac:dyDescent="0.3">
      <c r="B19" s="22" t="s">
        <v>140</v>
      </c>
      <c r="C19" s="37">
        <v>44.62</v>
      </c>
      <c r="D19" s="38">
        <v>72.307000000000002</v>
      </c>
      <c r="E19" s="37">
        <v>63.847000000000001</v>
      </c>
      <c r="F19" s="206">
        <v>65.361000000000004</v>
      </c>
      <c r="G19" s="211"/>
      <c r="H19" s="212"/>
      <c r="I19" s="23"/>
      <c r="J19" s="39"/>
      <c r="K19" s="39"/>
      <c r="L19" s="39"/>
      <c r="N19" s="16"/>
      <c r="O19" s="23"/>
      <c r="P19" s="16"/>
      <c r="Q19" s="16"/>
      <c r="R19" s="16"/>
      <c r="S19" s="40"/>
      <c r="T19" s="16"/>
      <c r="U19" s="41"/>
    </row>
    <row r="20" spans="2:35" ht="16.5" x14ac:dyDescent="0.3">
      <c r="B20" s="26" t="s">
        <v>147</v>
      </c>
      <c r="C20" s="42">
        <v>24.047129186602874</v>
      </c>
      <c r="D20" s="43">
        <v>34.287610619469028</v>
      </c>
      <c r="E20" s="207">
        <v>33.125690021231421</v>
      </c>
      <c r="F20" s="208">
        <v>35.369014084507043</v>
      </c>
      <c r="G20" s="213"/>
      <c r="H20" s="27"/>
      <c r="I20" s="45"/>
      <c r="J20" s="33"/>
      <c r="K20" s="33"/>
      <c r="L20" s="33"/>
      <c r="N20" s="35"/>
      <c r="O20" s="21"/>
      <c r="P20" s="35"/>
      <c r="Q20" s="35"/>
      <c r="R20" s="35"/>
      <c r="S20" s="44"/>
      <c r="T20" s="35"/>
      <c r="U20" s="36"/>
    </row>
    <row r="21" spans="2:35" ht="16.5" x14ac:dyDescent="0.3">
      <c r="B21" s="26" t="s">
        <v>148</v>
      </c>
      <c r="C21" s="42">
        <v>39.305741626794259</v>
      </c>
      <c r="D21" s="43">
        <v>44.447123893805312</v>
      </c>
      <c r="E21" s="42">
        <v>51.845859872611463</v>
      </c>
      <c r="F21" s="208">
        <v>52.548826291079813</v>
      </c>
      <c r="G21" s="213"/>
      <c r="H21" s="27"/>
      <c r="I21" s="45"/>
      <c r="J21" s="33"/>
      <c r="K21" s="33"/>
      <c r="L21" s="33"/>
      <c r="N21" s="35"/>
      <c r="O21" s="21"/>
      <c r="P21" s="35"/>
      <c r="Q21" s="35"/>
      <c r="R21" s="35"/>
      <c r="S21" s="44"/>
      <c r="T21" s="35"/>
      <c r="U21" s="36"/>
    </row>
    <row r="22" spans="2:35" ht="16.5" x14ac:dyDescent="0.3">
      <c r="B22" s="26" t="s">
        <v>153</v>
      </c>
      <c r="C22" s="42">
        <v>70.783971291866038</v>
      </c>
      <c r="D22" s="43">
        <v>80.490044247787623</v>
      </c>
      <c r="E22" s="42">
        <v>85.868152866242042</v>
      </c>
      <c r="F22" s="208">
        <v>95.261267605633805</v>
      </c>
      <c r="G22" s="213"/>
      <c r="H22" s="27"/>
      <c r="I22" s="45"/>
      <c r="J22" s="33"/>
      <c r="K22" s="33"/>
      <c r="L22" s="33"/>
      <c r="N22" s="35"/>
      <c r="O22" s="21"/>
      <c r="P22" s="35"/>
      <c r="Q22" s="35"/>
      <c r="R22" s="35"/>
      <c r="S22" s="44"/>
      <c r="T22" s="35"/>
      <c r="U22" s="36"/>
    </row>
    <row r="23" spans="2:35" ht="16.5" x14ac:dyDescent="0.3">
      <c r="B23" s="26" t="s">
        <v>149</v>
      </c>
      <c r="C23" s="42">
        <v>77.104066985645943</v>
      </c>
      <c r="D23" s="43">
        <v>88.51548672566372</v>
      </c>
      <c r="E23" s="42">
        <v>97.304033970276009</v>
      </c>
      <c r="F23" s="208">
        <v>104.20023474178403</v>
      </c>
      <c r="G23" s="213"/>
      <c r="H23" s="27"/>
      <c r="I23" s="45"/>
      <c r="J23" s="33"/>
      <c r="K23" s="33"/>
      <c r="L23" s="33"/>
      <c r="N23" s="35"/>
      <c r="O23" s="21"/>
      <c r="P23" s="35"/>
      <c r="Q23" s="35"/>
      <c r="R23" s="35"/>
      <c r="S23" s="44"/>
      <c r="T23" s="35"/>
      <c r="U23" s="36"/>
    </row>
    <row r="24" spans="2:35" ht="16.5" x14ac:dyDescent="0.3">
      <c r="B24" s="28" t="s">
        <v>150</v>
      </c>
      <c r="C24" s="46">
        <v>81.75933014354068</v>
      </c>
      <c r="D24" s="47">
        <v>99.99690265486727</v>
      </c>
      <c r="E24" s="46">
        <v>102.12484076433121</v>
      </c>
      <c r="F24" s="209">
        <v>110.7593896713615</v>
      </c>
      <c r="G24" s="213"/>
      <c r="H24" s="27"/>
      <c r="I24" s="45"/>
      <c r="J24" s="33"/>
      <c r="K24" s="33"/>
      <c r="L24" s="33"/>
      <c r="N24" s="35"/>
      <c r="O24" s="21"/>
      <c r="P24" s="35"/>
      <c r="Q24" s="35"/>
      <c r="R24" s="35"/>
      <c r="S24" s="44"/>
      <c r="T24" s="35"/>
      <c r="U24" s="36"/>
    </row>
    <row r="25" spans="2:35" x14ac:dyDescent="0.3">
      <c r="C25" s="33"/>
      <c r="D25" s="33"/>
      <c r="E25" s="33"/>
      <c r="F25" s="33"/>
      <c r="G25" s="33"/>
      <c r="H25" s="33"/>
      <c r="I25" s="33"/>
      <c r="J25" s="33"/>
      <c r="K25" s="33"/>
      <c r="L25" s="33"/>
      <c r="M25" s="33"/>
      <c r="N25" s="33"/>
      <c r="O25" s="33"/>
      <c r="P25" s="33"/>
      <c r="S25" s="3"/>
    </row>
    <row r="26" spans="2:35" x14ac:dyDescent="0.3">
      <c r="C26" s="33"/>
      <c r="D26" s="33"/>
      <c r="E26" s="33"/>
      <c r="F26" s="33"/>
      <c r="G26" s="33"/>
      <c r="H26" s="33"/>
      <c r="I26" s="33"/>
      <c r="J26" s="33"/>
      <c r="K26" s="33"/>
      <c r="L26" s="33"/>
      <c r="M26" s="33"/>
      <c r="N26" s="33"/>
      <c r="O26" s="33"/>
      <c r="P26" s="33"/>
      <c r="S26" s="3"/>
    </row>
    <row r="27" spans="2:35" x14ac:dyDescent="0.3">
      <c r="C27" s="33"/>
      <c r="D27" s="33"/>
      <c r="E27" s="33"/>
      <c r="F27" s="33"/>
      <c r="G27" s="33"/>
      <c r="H27" s="33"/>
      <c r="I27" s="33"/>
      <c r="J27" s="33"/>
      <c r="K27" s="33"/>
      <c r="L27" s="33"/>
      <c r="M27" s="33"/>
      <c r="N27" s="33"/>
      <c r="O27" s="33"/>
      <c r="P27" s="33"/>
      <c r="S27" s="3"/>
    </row>
    <row r="28" spans="2:35" x14ac:dyDescent="0.3">
      <c r="C28" s="33"/>
      <c r="D28" s="33"/>
      <c r="E28" s="33"/>
      <c r="F28" s="33"/>
      <c r="G28" s="33"/>
      <c r="H28" s="33"/>
      <c r="I28" s="33"/>
      <c r="J28" s="33"/>
      <c r="K28" s="33"/>
      <c r="L28" s="33"/>
      <c r="M28" s="33"/>
      <c r="N28" s="33"/>
      <c r="O28" s="33"/>
      <c r="P28" s="33"/>
      <c r="S28" s="3"/>
    </row>
    <row r="29" spans="2:35" x14ac:dyDescent="0.3">
      <c r="M29" s="17"/>
      <c r="U29" s="1"/>
      <c r="V29" s="1"/>
      <c r="W29" s="1"/>
      <c r="X29" s="1"/>
      <c r="Y29" s="1"/>
      <c r="Z29" s="1"/>
      <c r="AA29" s="1"/>
      <c r="AB29" s="1"/>
      <c r="AC29" s="1"/>
      <c r="AD29" s="1"/>
      <c r="AE29" s="1"/>
      <c r="AF29" s="1"/>
      <c r="AG29" s="1"/>
      <c r="AH29" s="1"/>
      <c r="AI29" s="1"/>
    </row>
    <row r="30" spans="2:35" ht="18" x14ac:dyDescent="0.35">
      <c r="B30" s="48" t="s">
        <v>119</v>
      </c>
      <c r="C30" s="49"/>
      <c r="D30" s="49"/>
      <c r="E30" s="49"/>
      <c r="F30" s="49"/>
      <c r="G30" s="1"/>
      <c r="H30" s="1"/>
      <c r="I30" s="1"/>
      <c r="J30" s="1"/>
      <c r="M30" s="17"/>
      <c r="U30" s="1"/>
      <c r="V30" s="1"/>
      <c r="W30" s="1"/>
      <c r="X30" s="1"/>
      <c r="Y30" s="1"/>
      <c r="Z30" s="1"/>
      <c r="AA30" s="1"/>
      <c r="AB30" s="1"/>
      <c r="AC30" s="1"/>
      <c r="AD30" s="1"/>
      <c r="AE30" s="1"/>
      <c r="AF30" s="1"/>
      <c r="AG30" s="1"/>
      <c r="AH30" s="1"/>
      <c r="AI30" s="1"/>
    </row>
    <row r="31" spans="2:35" ht="16.5" x14ac:dyDescent="0.3">
      <c r="B31" s="50" t="s">
        <v>130</v>
      </c>
      <c r="C31" s="49"/>
      <c r="D31" s="49"/>
      <c r="E31" s="49"/>
      <c r="F31" s="49"/>
      <c r="G31" s="1"/>
      <c r="H31" s="1"/>
      <c r="I31" s="1"/>
      <c r="J31" s="1"/>
      <c r="M31" s="17"/>
      <c r="U31" s="1"/>
      <c r="V31" s="1"/>
      <c r="W31" s="1"/>
      <c r="X31" s="1"/>
      <c r="Y31" s="1"/>
      <c r="Z31" s="1"/>
      <c r="AA31" s="1"/>
      <c r="AB31" s="1"/>
      <c r="AC31" s="1"/>
      <c r="AD31" s="1"/>
      <c r="AE31" s="1"/>
      <c r="AF31" s="1"/>
      <c r="AG31" s="1"/>
      <c r="AH31" s="1"/>
      <c r="AI31" s="1"/>
    </row>
    <row r="32" spans="2:35" ht="16.5" x14ac:dyDescent="0.3">
      <c r="B32" s="6"/>
      <c r="C32" s="6"/>
      <c r="D32" s="6"/>
      <c r="E32" s="6"/>
      <c r="F32" s="6"/>
      <c r="M32" s="6"/>
      <c r="N32" s="6"/>
      <c r="O32" s="6"/>
      <c r="P32" s="6"/>
      <c r="U32" s="1"/>
      <c r="V32" s="1"/>
      <c r="W32" s="1"/>
      <c r="X32" s="1"/>
      <c r="Y32" s="1"/>
      <c r="Z32" s="1"/>
      <c r="AA32" s="1"/>
      <c r="AB32" s="1"/>
      <c r="AC32" s="1"/>
      <c r="AD32" s="1"/>
      <c r="AE32" s="1"/>
      <c r="AF32" s="1"/>
      <c r="AG32" s="1"/>
      <c r="AH32" s="1"/>
      <c r="AI32" s="1"/>
    </row>
    <row r="33" spans="2:33" s="9" customFormat="1" ht="16.5" x14ac:dyDescent="0.3">
      <c r="B33" s="51"/>
      <c r="C33" s="52">
        <v>2020</v>
      </c>
      <c r="D33" s="52">
        <v>2021</v>
      </c>
      <c r="E33" s="77">
        <v>2022</v>
      </c>
      <c r="F33" s="78">
        <v>2023</v>
      </c>
      <c r="G33" s="10"/>
      <c r="H33" s="15"/>
      <c r="L33" s="8"/>
      <c r="M33" s="8"/>
      <c r="N33" s="8"/>
      <c r="O33" s="8"/>
      <c r="P33" s="8"/>
      <c r="Q33" s="8"/>
      <c r="R33" s="8"/>
      <c r="S33" s="8"/>
      <c r="T33" s="8"/>
      <c r="U33" s="8"/>
      <c r="V33" s="8"/>
      <c r="W33" s="8"/>
      <c r="X33" s="8"/>
      <c r="Y33" s="8"/>
    </row>
    <row r="34" spans="2:33" ht="18.75" customHeight="1" x14ac:dyDescent="0.3">
      <c r="B34" s="53" t="s">
        <v>131</v>
      </c>
      <c r="C34" s="54">
        <v>31.2</v>
      </c>
      <c r="D34" s="54">
        <v>34.9</v>
      </c>
      <c r="E34" s="75">
        <v>37.1</v>
      </c>
      <c r="F34" s="76">
        <v>35.799999999999997</v>
      </c>
      <c r="G34" s="10"/>
      <c r="H34" s="15"/>
      <c r="L34" s="1"/>
      <c r="M34" s="1"/>
      <c r="N34" s="1"/>
      <c r="O34" s="1"/>
      <c r="P34" s="1"/>
      <c r="Q34" s="1"/>
      <c r="R34" s="1"/>
      <c r="S34" s="1"/>
      <c r="T34" s="1"/>
      <c r="U34" s="1"/>
      <c r="V34" s="1"/>
      <c r="W34" s="1"/>
      <c r="X34" s="1"/>
      <c r="Y34" s="1"/>
    </row>
    <row r="35" spans="2:33" ht="18.75" customHeight="1" x14ac:dyDescent="0.3">
      <c r="B35" s="55" t="s">
        <v>141</v>
      </c>
      <c r="C35" s="72">
        <v>4.18</v>
      </c>
      <c r="D35" s="72">
        <v>4.5199999999999996</v>
      </c>
      <c r="E35" s="79">
        <v>4.71</v>
      </c>
      <c r="F35" s="80">
        <v>4.26</v>
      </c>
      <c r="G35" s="10"/>
      <c r="H35" s="15"/>
      <c r="L35" s="1"/>
      <c r="M35" s="1"/>
      <c r="N35" s="1"/>
      <c r="O35" s="1"/>
      <c r="P35" s="1"/>
      <c r="Q35" s="1"/>
      <c r="R35" s="1"/>
      <c r="S35" s="1"/>
      <c r="T35" s="1"/>
      <c r="U35" s="1"/>
      <c r="V35" s="1"/>
      <c r="W35" s="1"/>
      <c r="X35" s="1"/>
      <c r="Y35" s="1"/>
    </row>
    <row r="36" spans="2:33" s="58" customFormat="1" ht="16.5" x14ac:dyDescent="0.3">
      <c r="B36" s="28" t="s">
        <v>142</v>
      </c>
      <c r="C36" s="73">
        <v>1.43</v>
      </c>
      <c r="D36" s="73">
        <v>1.48</v>
      </c>
      <c r="E36" s="81">
        <v>1.55</v>
      </c>
      <c r="F36" s="82">
        <v>1.48</v>
      </c>
      <c r="G36" s="10"/>
      <c r="H36" s="15"/>
      <c r="L36" s="1"/>
      <c r="M36" s="1"/>
      <c r="N36" s="1"/>
      <c r="O36" s="1"/>
      <c r="P36" s="1"/>
      <c r="Q36" s="1"/>
      <c r="R36" s="1"/>
      <c r="S36" s="1"/>
      <c r="T36" s="1"/>
      <c r="U36" s="1"/>
      <c r="V36" s="1"/>
      <c r="W36" s="1"/>
      <c r="X36" s="59"/>
      <c r="Y36" s="59"/>
    </row>
    <row r="37" spans="2:33" s="58" customFormat="1" ht="16.5" x14ac:dyDescent="0.3">
      <c r="B37" s="55" t="s">
        <v>143</v>
      </c>
      <c r="C37" s="54">
        <v>77.104066985645943</v>
      </c>
      <c r="D37" s="54">
        <v>88.51548672566372</v>
      </c>
      <c r="E37" s="83">
        <v>97.304033970276009</v>
      </c>
      <c r="F37" s="84">
        <v>104.20023474178403</v>
      </c>
      <c r="G37" s="10"/>
      <c r="H37" s="15"/>
      <c r="L37" s="1"/>
      <c r="M37" s="1"/>
      <c r="N37" s="1"/>
      <c r="O37" s="1"/>
      <c r="P37" s="1"/>
      <c r="Q37" s="1"/>
      <c r="R37" s="1"/>
      <c r="S37" s="1"/>
      <c r="T37" s="1"/>
      <c r="U37" s="1"/>
      <c r="V37" s="1"/>
      <c r="W37" s="1"/>
      <c r="X37" s="59"/>
      <c r="Y37" s="59"/>
    </row>
    <row r="38" spans="2:33" s="58" customFormat="1" ht="16.5" x14ac:dyDescent="0.3">
      <c r="B38" s="60" t="s">
        <v>25</v>
      </c>
      <c r="C38" s="71">
        <v>1.8328846153846154</v>
      </c>
      <c r="D38" s="71">
        <v>2.2687965616045846</v>
      </c>
      <c r="E38" s="85">
        <v>2.257735849056604</v>
      </c>
      <c r="F38" s="86">
        <v>2.4841061452513968</v>
      </c>
      <c r="G38" s="10"/>
      <c r="H38" s="15"/>
      <c r="L38" s="1"/>
      <c r="M38" s="1"/>
      <c r="N38" s="1"/>
      <c r="O38" s="1"/>
      <c r="P38" s="1"/>
      <c r="Q38" s="1"/>
      <c r="R38" s="1"/>
      <c r="S38" s="1"/>
      <c r="T38" s="1"/>
      <c r="U38" s="1"/>
      <c r="V38" s="1"/>
      <c r="W38" s="1"/>
      <c r="X38" s="59"/>
      <c r="Y38" s="59"/>
    </row>
    <row r="39" spans="2:33" s="58" customFormat="1" ht="18" x14ac:dyDescent="0.35">
      <c r="B39" s="26" t="s">
        <v>146</v>
      </c>
      <c r="C39" s="54">
        <v>9.4832371794871797</v>
      </c>
      <c r="D39" s="54">
        <v>10.424498567335243</v>
      </c>
      <c r="E39" s="83">
        <v>10.901320754716981</v>
      </c>
      <c r="F39" s="84">
        <v>11.335558659217879</v>
      </c>
      <c r="G39" s="10"/>
      <c r="H39" s="61"/>
      <c r="L39" s="5"/>
      <c r="M39" s="1"/>
      <c r="N39" s="1"/>
      <c r="O39" s="1"/>
      <c r="P39" s="1"/>
      <c r="Q39" s="1"/>
      <c r="R39" s="1"/>
      <c r="S39" s="1"/>
      <c r="T39" s="1"/>
      <c r="U39" s="1"/>
      <c r="V39" s="1"/>
      <c r="W39" s="1"/>
      <c r="X39" s="59"/>
      <c r="Y39" s="59"/>
    </row>
    <row r="40" spans="2:33" s="58" customFormat="1" ht="16.5" x14ac:dyDescent="0.3">
      <c r="B40" s="55" t="s">
        <v>144</v>
      </c>
      <c r="C40" s="56">
        <v>24.047129186602874</v>
      </c>
      <c r="D40" s="56">
        <v>34.287610619469028</v>
      </c>
      <c r="E40" s="79">
        <v>33.125690021231421</v>
      </c>
      <c r="F40" s="80">
        <v>35.369014084507043</v>
      </c>
      <c r="G40" s="10"/>
      <c r="H40" s="61"/>
      <c r="L40" s="1"/>
      <c r="M40" s="1"/>
      <c r="N40" s="1"/>
      <c r="O40" s="1"/>
      <c r="P40" s="1"/>
      <c r="Q40" s="1"/>
      <c r="R40" s="1"/>
      <c r="S40" s="1"/>
      <c r="T40" s="1"/>
      <c r="U40" s="1"/>
      <c r="V40" s="1"/>
      <c r="W40" s="1"/>
      <c r="X40" s="59"/>
      <c r="Y40" s="59"/>
    </row>
    <row r="41" spans="2:33" s="58" customFormat="1" ht="16.5" x14ac:dyDescent="0.3">
      <c r="B41" s="63" t="s">
        <v>24</v>
      </c>
      <c r="C41" s="57">
        <v>29.41209173850196</v>
      </c>
      <c r="D41" s="57">
        <v>34.288672658002682</v>
      </c>
      <c r="E41" s="81">
        <v>32.436466753151713</v>
      </c>
      <c r="F41" s="82">
        <v>31.933196986234595</v>
      </c>
      <c r="G41" s="10"/>
      <c r="H41" s="10"/>
    </row>
    <row r="42" spans="2:33" s="58" customFormat="1" ht="16.5" x14ac:dyDescent="0.3">
      <c r="B42" s="65" t="s">
        <v>145</v>
      </c>
      <c r="C42" s="87">
        <v>44.62</v>
      </c>
      <c r="D42" s="87">
        <v>72.307000000000002</v>
      </c>
      <c r="E42" s="83">
        <v>63.847000000000001</v>
      </c>
      <c r="F42" s="84">
        <v>65.361000000000004</v>
      </c>
      <c r="G42" s="10"/>
      <c r="H42" s="10"/>
    </row>
    <row r="43" spans="2:33" s="58" customFormat="1" ht="16.5" x14ac:dyDescent="0.3">
      <c r="B43" s="26" t="s">
        <v>0</v>
      </c>
      <c r="C43" s="56">
        <v>98.4</v>
      </c>
      <c r="D43" s="62">
        <v>89.3</v>
      </c>
      <c r="E43" s="88">
        <v>74</v>
      </c>
      <c r="F43" s="89">
        <v>83.7</v>
      </c>
      <c r="G43" s="10"/>
      <c r="H43" s="10"/>
    </row>
    <row r="44" spans="2:33" s="58" customFormat="1" ht="16.5" x14ac:dyDescent="0.3">
      <c r="B44" s="28" t="s">
        <v>1</v>
      </c>
      <c r="C44" s="57">
        <v>45.8</v>
      </c>
      <c r="D44" s="64">
        <v>44.3</v>
      </c>
      <c r="E44" s="90">
        <v>40.200000000000003</v>
      </c>
      <c r="F44" s="91">
        <v>41.8</v>
      </c>
      <c r="G44" s="10"/>
      <c r="H44" s="10"/>
    </row>
    <row r="45" spans="2:33" s="58" customFormat="1" x14ac:dyDescent="0.3">
      <c r="B45" s="59"/>
      <c r="C45" s="66"/>
      <c r="D45" s="66"/>
      <c r="E45" s="66"/>
      <c r="F45" s="66"/>
      <c r="G45" s="66"/>
      <c r="H45" s="66"/>
      <c r="I45" s="66"/>
      <c r="J45" s="66"/>
      <c r="K45" s="66"/>
      <c r="L45" s="66"/>
      <c r="M45" s="66"/>
      <c r="N45" s="66"/>
      <c r="O45" s="66"/>
      <c r="P45" s="66"/>
      <c r="Q45" s="59"/>
      <c r="AG45" s="59"/>
    </row>
    <row r="47" spans="2:33" x14ac:dyDescent="0.3">
      <c r="B47" s="199"/>
      <c r="C47" s="200"/>
      <c r="D47" s="200"/>
      <c r="E47" s="200"/>
      <c r="F47" s="200"/>
      <c r="G47" s="68"/>
      <c r="H47" s="19"/>
      <c r="I47" s="9"/>
    </row>
    <row r="48" spans="2:33" ht="15.75" x14ac:dyDescent="0.3">
      <c r="B48" s="201"/>
      <c r="C48" s="202"/>
      <c r="D48" s="202"/>
      <c r="E48" s="202"/>
      <c r="F48" s="202"/>
      <c r="G48" s="67"/>
      <c r="H48" s="67"/>
      <c r="I48" s="67"/>
    </row>
    <row r="49" spans="2:9" x14ac:dyDescent="0.3">
      <c r="B49" s="67"/>
      <c r="C49" s="67"/>
      <c r="D49" s="67"/>
      <c r="E49" s="67"/>
      <c r="F49" s="67"/>
      <c r="G49" s="67"/>
      <c r="H49" s="67"/>
      <c r="I49" s="67"/>
    </row>
    <row r="50" spans="2:9" ht="18" x14ac:dyDescent="0.3">
      <c r="B50" s="67"/>
      <c r="C50" s="104">
        <v>2023</v>
      </c>
      <c r="D50" s="67"/>
      <c r="E50" s="67"/>
      <c r="G50" s="30"/>
      <c r="H50" s="67"/>
      <c r="I50" s="67"/>
    </row>
    <row r="51" spans="2:9" x14ac:dyDescent="0.3">
      <c r="B51" s="306" t="s">
        <v>12</v>
      </c>
      <c r="C51" s="105">
        <v>22.062999999999999</v>
      </c>
      <c r="D51" s="100">
        <f>C51/$C$62</f>
        <v>5.5672891795799609E-2</v>
      </c>
      <c r="E51" s="93"/>
      <c r="F51" s="67"/>
      <c r="G51" s="67"/>
      <c r="H51" s="67"/>
      <c r="I51" s="67"/>
    </row>
    <row r="52" spans="2:9" x14ac:dyDescent="0.3">
      <c r="B52" s="307" t="s">
        <v>13</v>
      </c>
      <c r="C52" s="106">
        <v>61.695999999999998</v>
      </c>
      <c r="D52" s="101">
        <f t="shared" ref="D52:D62" si="0">C52/$C$62</f>
        <v>0.15568121888381692</v>
      </c>
      <c r="E52" s="94"/>
      <c r="F52" s="67"/>
      <c r="G52" s="67"/>
      <c r="H52" s="67"/>
      <c r="I52" s="67"/>
    </row>
    <row r="53" spans="2:9" x14ac:dyDescent="0.3">
      <c r="B53" s="308" t="s">
        <v>3</v>
      </c>
      <c r="C53" s="107">
        <v>5.1719999999999997</v>
      </c>
      <c r="D53" s="102">
        <f t="shared" si="0"/>
        <v>1.30508179471457E-2</v>
      </c>
      <c r="E53" s="95">
        <f>D51+D52+D53</f>
        <v>0.2244049286267622</v>
      </c>
      <c r="F53" s="67"/>
      <c r="G53" s="67"/>
      <c r="H53" s="67"/>
      <c r="I53" s="67"/>
    </row>
    <row r="54" spans="2:9" x14ac:dyDescent="0.3">
      <c r="B54" s="309" t="s">
        <v>5</v>
      </c>
      <c r="C54" s="105">
        <v>35.091999999999999</v>
      </c>
      <c r="D54" s="100">
        <f t="shared" si="0"/>
        <v>8.8549749304183467E-2</v>
      </c>
      <c r="E54" s="93"/>
      <c r="F54" s="67"/>
      <c r="G54" s="67"/>
      <c r="H54" s="67"/>
      <c r="I54" s="67"/>
    </row>
    <row r="55" spans="2:9" x14ac:dyDescent="0.3">
      <c r="B55" s="310" t="s">
        <v>14</v>
      </c>
      <c r="C55" s="106">
        <v>38.651000000000003</v>
      </c>
      <c r="D55" s="101">
        <f t="shared" si="0"/>
        <v>9.7530387562863211E-2</v>
      </c>
      <c r="E55" s="94"/>
      <c r="F55" s="67"/>
      <c r="G55" s="67"/>
      <c r="H55" s="67"/>
      <c r="I55" s="67"/>
    </row>
    <row r="56" spans="2:9" x14ac:dyDescent="0.3">
      <c r="B56" s="310" t="s">
        <v>7</v>
      </c>
      <c r="C56" s="106">
        <v>48.165999999999997</v>
      </c>
      <c r="D56" s="101">
        <f t="shared" si="0"/>
        <v>0.12154015801280352</v>
      </c>
      <c r="E56" s="94"/>
      <c r="F56" s="67"/>
      <c r="G56" s="67"/>
      <c r="H56" s="67"/>
      <c r="I56" s="67"/>
    </row>
    <row r="57" spans="2:9" x14ac:dyDescent="0.3">
      <c r="B57" s="310" t="s">
        <v>117</v>
      </c>
      <c r="C57" s="106">
        <v>73.855000000000004</v>
      </c>
      <c r="D57" s="101">
        <f t="shared" si="0"/>
        <v>0.18636275318763451</v>
      </c>
      <c r="E57" s="94"/>
      <c r="F57" s="67"/>
      <c r="G57" s="67"/>
      <c r="H57" s="67"/>
      <c r="I57" s="67"/>
    </row>
    <row r="58" spans="2:9" x14ac:dyDescent="0.3">
      <c r="B58" s="310" t="s">
        <v>4</v>
      </c>
      <c r="C58" s="106">
        <v>83.484999999999999</v>
      </c>
      <c r="D58" s="101">
        <f t="shared" si="0"/>
        <v>0.21066271003817844</v>
      </c>
      <c r="E58" s="95">
        <f>D54+D55+D56+D57+D58</f>
        <v>0.7046457581056631</v>
      </c>
      <c r="F58" s="67"/>
      <c r="G58" s="67"/>
      <c r="H58" s="67"/>
      <c r="I58" s="67"/>
    </row>
    <row r="59" spans="2:9" x14ac:dyDescent="0.3">
      <c r="B59" s="311" t="s">
        <v>6</v>
      </c>
      <c r="C59" s="108">
        <v>6.92</v>
      </c>
      <c r="D59" s="103">
        <f t="shared" si="0"/>
        <v>1.7461651236320232E-2</v>
      </c>
      <c r="E59" s="96">
        <f>D59</f>
        <v>1.7461651236320232E-2</v>
      </c>
      <c r="F59" s="67"/>
      <c r="G59" s="67"/>
      <c r="H59" s="67"/>
      <c r="I59" s="67"/>
    </row>
    <row r="60" spans="2:9" x14ac:dyDescent="0.3">
      <c r="B60" s="311" t="s">
        <v>8</v>
      </c>
      <c r="C60" s="108">
        <v>21.196999999999999</v>
      </c>
      <c r="D60" s="103">
        <f>C60/$C$62</f>
        <v>5.3487662031254331E-2</v>
      </c>
      <c r="E60" s="92">
        <f>D60</f>
        <v>5.3487662031254331E-2</v>
      </c>
      <c r="F60" s="67"/>
      <c r="G60" s="67"/>
      <c r="H60" s="67"/>
      <c r="I60" s="67"/>
    </row>
    <row r="61" spans="2:9" x14ac:dyDescent="0.3">
      <c r="B61" s="67"/>
      <c r="C61" s="70"/>
      <c r="D61" s="69"/>
      <c r="E61" s="67"/>
      <c r="F61" s="67"/>
      <c r="G61" s="67"/>
      <c r="H61" s="67"/>
      <c r="I61" s="67"/>
    </row>
    <row r="62" spans="2:9" x14ac:dyDescent="0.3">
      <c r="B62" s="97" t="s">
        <v>167</v>
      </c>
      <c r="C62" s="98">
        <f>SUM(C51:C60)</f>
        <v>396.29700000000003</v>
      </c>
      <c r="D62" s="99">
        <f t="shared" si="0"/>
        <v>1</v>
      </c>
      <c r="E62" s="67"/>
      <c r="F62" s="67"/>
      <c r="G62" s="67"/>
      <c r="H62" s="67"/>
      <c r="I62" s="67"/>
    </row>
    <row r="63" spans="2:9" x14ac:dyDescent="0.3">
      <c r="B63" s="19"/>
      <c r="C63" s="19"/>
      <c r="D63" s="9"/>
    </row>
    <row r="68" spans="2:12" x14ac:dyDescent="0.3">
      <c r="B68" s="19"/>
    </row>
    <row r="76" spans="2:12" ht="15.75" x14ac:dyDescent="0.3">
      <c r="B76" s="191" t="s">
        <v>161</v>
      </c>
      <c r="C76" s="192" t="s">
        <v>163</v>
      </c>
      <c r="D76" s="191"/>
      <c r="E76" s="192"/>
      <c r="F76" s="192"/>
      <c r="G76" s="192"/>
      <c r="H76" s="192"/>
      <c r="I76" s="192"/>
      <c r="J76" s="192"/>
      <c r="K76" s="192"/>
      <c r="L76" s="192"/>
    </row>
  </sheetData>
  <mergeCells count="2">
    <mergeCell ref="E17:I17"/>
    <mergeCell ref="C17:D17"/>
  </mergeCells>
  <phoneticPr fontId="0" type="noConversion"/>
  <pageMargins left="0.75" right="0.75" top="1" bottom="1" header="0.5" footer="0.5"/>
  <pageSetup paperSize="9" scale="3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33"/>
  </sheetPr>
  <dimension ref="B2:K27"/>
  <sheetViews>
    <sheetView zoomScale="90" zoomScaleNormal="90" workbookViewId="0">
      <selection activeCell="V1" sqref="V1"/>
    </sheetView>
  </sheetViews>
  <sheetFormatPr baseColWidth="10" defaultRowHeight="15" x14ac:dyDescent="0.3"/>
  <cols>
    <col min="1" max="1" width="2.28515625" style="217" customWidth="1"/>
    <col min="2" max="2" width="2.85546875" style="217" customWidth="1"/>
    <col min="3" max="3" width="23.140625" style="217" customWidth="1"/>
    <col min="4" max="7" width="9.7109375" style="217" customWidth="1"/>
    <col min="8" max="8" width="13.28515625" style="217" customWidth="1"/>
    <col min="9" max="9" width="12.140625" style="217" customWidth="1"/>
    <col min="10" max="10" width="14.42578125" style="217" bestFit="1" customWidth="1"/>
    <col min="11" max="11" width="21.28515625" style="217" customWidth="1"/>
    <col min="12" max="15" width="7.7109375" style="217" customWidth="1"/>
    <col min="16" max="16384" width="11.42578125" style="217"/>
  </cols>
  <sheetData>
    <row r="2" spans="2:11" x14ac:dyDescent="0.3">
      <c r="B2" s="214" t="s">
        <v>151</v>
      </c>
      <c r="C2" s="215"/>
      <c r="D2" s="216"/>
      <c r="E2" s="216"/>
      <c r="F2" s="216"/>
      <c r="G2" s="216"/>
      <c r="H2" s="216"/>
    </row>
    <row r="3" spans="2:11" ht="21" thickBot="1" x14ac:dyDescent="0.35">
      <c r="B3" s="216"/>
      <c r="C3" s="216"/>
      <c r="D3" s="216"/>
      <c r="E3" s="216"/>
      <c r="F3" s="216"/>
      <c r="G3" s="216"/>
      <c r="H3" s="216"/>
      <c r="K3" s="218"/>
    </row>
    <row r="4" spans="2:11" ht="15.75" thickBot="1" x14ac:dyDescent="0.35">
      <c r="B4" s="216"/>
      <c r="C4" s="219"/>
      <c r="D4" s="220" t="s">
        <v>29</v>
      </c>
      <c r="E4" s="221" t="s">
        <v>30</v>
      </c>
      <c r="F4" s="221" t="s">
        <v>31</v>
      </c>
      <c r="G4" s="221" t="s">
        <v>32</v>
      </c>
      <c r="H4" s="222" t="s">
        <v>87</v>
      </c>
    </row>
    <row r="5" spans="2:11" x14ac:dyDescent="0.3">
      <c r="B5" s="216"/>
      <c r="C5" s="223" t="s">
        <v>152</v>
      </c>
      <c r="D5" s="224">
        <v>72.7</v>
      </c>
      <c r="E5" s="225">
        <v>94.1</v>
      </c>
      <c r="F5" s="225">
        <v>90.1</v>
      </c>
      <c r="G5" s="225">
        <v>66.7</v>
      </c>
      <c r="H5" s="226">
        <v>86.7</v>
      </c>
    </row>
    <row r="6" spans="2:11" x14ac:dyDescent="0.3">
      <c r="B6" s="216"/>
      <c r="C6" s="227" t="s">
        <v>34</v>
      </c>
      <c r="D6" s="228" t="s">
        <v>11</v>
      </c>
      <c r="E6" s="229">
        <v>19.600000000000001</v>
      </c>
      <c r="F6" s="229" t="s">
        <v>11</v>
      </c>
      <c r="G6" s="229" t="s">
        <v>11</v>
      </c>
      <c r="H6" s="230">
        <v>12.8</v>
      </c>
    </row>
    <row r="7" spans="2:11" x14ac:dyDescent="0.3">
      <c r="B7" s="216"/>
      <c r="C7" s="227" t="s">
        <v>98</v>
      </c>
      <c r="D7" s="228" t="s">
        <v>11</v>
      </c>
      <c r="E7" s="229">
        <v>9.9</v>
      </c>
      <c r="F7" s="229" t="s">
        <v>11</v>
      </c>
      <c r="G7" s="229" t="s">
        <v>11</v>
      </c>
      <c r="H7" s="230">
        <v>6.5</v>
      </c>
    </row>
    <row r="8" spans="2:11" x14ac:dyDescent="0.3">
      <c r="B8" s="216"/>
      <c r="C8" s="227" t="s">
        <v>54</v>
      </c>
      <c r="D8" s="228" t="s">
        <v>11</v>
      </c>
      <c r="E8" s="229">
        <v>12</v>
      </c>
      <c r="F8" s="229" t="s">
        <v>11</v>
      </c>
      <c r="G8" s="229" t="s">
        <v>11</v>
      </c>
      <c r="H8" s="230">
        <v>7.9</v>
      </c>
    </row>
    <row r="9" spans="2:11" x14ac:dyDescent="0.3">
      <c r="B9" s="216"/>
      <c r="C9" s="227" t="s">
        <v>55</v>
      </c>
      <c r="D9" s="228" t="s">
        <v>11</v>
      </c>
      <c r="E9" s="229" t="s">
        <v>11</v>
      </c>
      <c r="F9" s="229">
        <v>53.6</v>
      </c>
      <c r="G9" s="229" t="s">
        <v>11</v>
      </c>
      <c r="H9" s="230" t="s">
        <v>61</v>
      </c>
    </row>
    <row r="10" spans="2:11" x14ac:dyDescent="0.3">
      <c r="B10" s="216"/>
      <c r="C10" s="227" t="s">
        <v>56</v>
      </c>
      <c r="D10" s="228" t="s">
        <v>11</v>
      </c>
      <c r="E10" s="229" t="s">
        <v>11</v>
      </c>
      <c r="F10" s="229" t="s">
        <v>11</v>
      </c>
      <c r="G10" s="229">
        <v>60.5</v>
      </c>
      <c r="H10" s="230">
        <v>1.6</v>
      </c>
    </row>
    <row r="11" spans="2:11" x14ac:dyDescent="0.3">
      <c r="B11" s="216"/>
      <c r="C11" s="227" t="s">
        <v>73</v>
      </c>
      <c r="D11" s="228">
        <v>4.4000000000000004</v>
      </c>
      <c r="E11" s="229" t="s">
        <v>61</v>
      </c>
      <c r="F11" s="229" t="s">
        <v>11</v>
      </c>
      <c r="G11" s="229">
        <v>1.6</v>
      </c>
      <c r="H11" s="230">
        <v>1.6</v>
      </c>
    </row>
    <row r="12" spans="2:11" x14ac:dyDescent="0.3">
      <c r="B12" s="216"/>
      <c r="C12" s="227" t="s">
        <v>35</v>
      </c>
      <c r="D12" s="228" t="s">
        <v>11</v>
      </c>
      <c r="E12" s="229" t="s">
        <v>11</v>
      </c>
      <c r="F12" s="229">
        <v>36.4</v>
      </c>
      <c r="G12" s="229" t="s">
        <v>11</v>
      </c>
      <c r="H12" s="230" t="s">
        <v>61</v>
      </c>
    </row>
    <row r="13" spans="2:11" x14ac:dyDescent="0.3">
      <c r="B13" s="216"/>
      <c r="C13" s="227" t="s">
        <v>57</v>
      </c>
      <c r="D13" s="228">
        <v>67.400000000000006</v>
      </c>
      <c r="E13" s="229">
        <v>2.1</v>
      </c>
      <c r="F13" s="229" t="s">
        <v>11</v>
      </c>
      <c r="G13" s="229">
        <v>4.5999999999999996</v>
      </c>
      <c r="H13" s="230">
        <v>22.5</v>
      </c>
    </row>
    <row r="14" spans="2:11" x14ac:dyDescent="0.3">
      <c r="B14" s="216"/>
      <c r="C14" s="227" t="s">
        <v>58</v>
      </c>
      <c r="D14" s="228" t="s">
        <v>11</v>
      </c>
      <c r="E14" s="229">
        <v>19.7</v>
      </c>
      <c r="F14" s="229" t="s">
        <v>11</v>
      </c>
      <c r="G14" s="229" t="s">
        <v>11</v>
      </c>
      <c r="H14" s="230">
        <v>12.9</v>
      </c>
    </row>
    <row r="15" spans="2:11" x14ac:dyDescent="0.3">
      <c r="B15" s="216"/>
      <c r="C15" s="227" t="s">
        <v>59</v>
      </c>
      <c r="D15" s="228" t="s">
        <v>11</v>
      </c>
      <c r="E15" s="229">
        <v>14.3</v>
      </c>
      <c r="F15" s="229" t="s">
        <v>11</v>
      </c>
      <c r="G15" s="229" t="s">
        <v>11</v>
      </c>
      <c r="H15" s="230">
        <v>9.4</v>
      </c>
    </row>
    <row r="16" spans="2:11" x14ac:dyDescent="0.3">
      <c r="B16" s="216"/>
      <c r="C16" s="227" t="s">
        <v>74</v>
      </c>
      <c r="D16" s="228" t="s">
        <v>11</v>
      </c>
      <c r="E16" s="229">
        <v>8.1999999999999993</v>
      </c>
      <c r="F16" s="229" t="s">
        <v>11</v>
      </c>
      <c r="G16" s="229" t="s">
        <v>11</v>
      </c>
      <c r="H16" s="230">
        <v>5.3</v>
      </c>
    </row>
    <row r="17" spans="2:8" ht="15.75" thickBot="1" x14ac:dyDescent="0.35">
      <c r="B17" s="216"/>
      <c r="C17" s="227" t="s">
        <v>53</v>
      </c>
      <c r="D17" s="228" t="s">
        <v>61</v>
      </c>
      <c r="E17" s="229">
        <v>8.1</v>
      </c>
      <c r="F17" s="229" t="s">
        <v>11</v>
      </c>
      <c r="G17" s="229" t="s">
        <v>11</v>
      </c>
      <c r="H17" s="230">
        <v>5.6</v>
      </c>
    </row>
    <row r="18" spans="2:8" ht="15.75" thickBot="1" x14ac:dyDescent="0.35">
      <c r="B18" s="216"/>
      <c r="C18" s="231" t="s">
        <v>33</v>
      </c>
      <c r="D18" s="232">
        <v>27.3</v>
      </c>
      <c r="E18" s="233">
        <v>5.9</v>
      </c>
      <c r="F18" s="233">
        <v>9.9</v>
      </c>
      <c r="G18" s="233">
        <v>33.299999999999997</v>
      </c>
      <c r="H18" s="234">
        <v>13.3</v>
      </c>
    </row>
    <row r="19" spans="2:8" ht="15.75" thickBot="1" x14ac:dyDescent="0.35">
      <c r="B19" s="216"/>
      <c r="C19" s="235" t="s">
        <v>75</v>
      </c>
      <c r="D19" s="236">
        <v>99.999999999999602</v>
      </c>
      <c r="E19" s="237">
        <v>100</v>
      </c>
      <c r="F19" s="237">
        <v>100.00000000000011</v>
      </c>
      <c r="G19" s="237">
        <v>99.999999999999844</v>
      </c>
      <c r="H19" s="238">
        <v>100.00000000000044</v>
      </c>
    </row>
    <row r="20" spans="2:8" x14ac:dyDescent="0.3">
      <c r="B20" s="216"/>
      <c r="C20" s="216"/>
      <c r="D20" s="216"/>
      <c r="E20" s="216"/>
      <c r="F20" s="216"/>
      <c r="G20" s="216"/>
      <c r="H20" s="216"/>
    </row>
    <row r="21" spans="2:8" x14ac:dyDescent="0.3">
      <c r="B21" s="216"/>
      <c r="C21" s="239" t="s">
        <v>159</v>
      </c>
      <c r="D21" s="240"/>
      <c r="E21" s="240"/>
      <c r="G21" s="240"/>
      <c r="H21" s="240"/>
    </row>
    <row r="22" spans="2:8" x14ac:dyDescent="0.3">
      <c r="B22" s="216"/>
      <c r="C22" s="241" t="s">
        <v>84</v>
      </c>
      <c r="D22" s="216"/>
      <c r="E22" s="216"/>
      <c r="F22" s="216"/>
      <c r="G22" s="216"/>
      <c r="H22" s="216"/>
    </row>
    <row r="23" spans="2:8" x14ac:dyDescent="0.3">
      <c r="B23" s="216"/>
      <c r="C23" s="241" t="s">
        <v>85</v>
      </c>
      <c r="D23" s="216"/>
      <c r="E23" s="216"/>
      <c r="F23" s="216"/>
      <c r="G23" s="216"/>
      <c r="H23" s="216"/>
    </row>
    <row r="24" spans="2:8" x14ac:dyDescent="0.3">
      <c r="B24" s="216"/>
      <c r="C24" s="241" t="s">
        <v>86</v>
      </c>
      <c r="D24" s="216"/>
      <c r="E24" s="216"/>
      <c r="F24" s="216"/>
      <c r="G24" s="216"/>
      <c r="H24" s="216"/>
    </row>
    <row r="25" spans="2:8" x14ac:dyDescent="0.3">
      <c r="B25" s="216"/>
      <c r="C25" s="216"/>
      <c r="D25" s="216"/>
      <c r="E25" s="216"/>
      <c r="F25" s="216"/>
      <c r="G25" s="216"/>
      <c r="H25" s="216"/>
    </row>
    <row r="26" spans="2:8" x14ac:dyDescent="0.3">
      <c r="D26" s="242">
        <f>D18+D5</f>
        <v>100</v>
      </c>
      <c r="E26" s="242">
        <f>E18+E5</f>
        <v>100</v>
      </c>
      <c r="F26" s="242">
        <f>F18+F5</f>
        <v>100</v>
      </c>
      <c r="G26" s="242">
        <f>G18+G5</f>
        <v>100</v>
      </c>
      <c r="H26" s="242">
        <f>H18+H5</f>
        <v>100</v>
      </c>
    </row>
    <row r="27" spans="2:8" x14ac:dyDescent="0.3">
      <c r="D27" s="242"/>
      <c r="E27" s="242"/>
      <c r="F27" s="242"/>
      <c r="G27" s="242"/>
      <c r="H27" s="242"/>
    </row>
  </sheetData>
  <phoneticPr fontId="11"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Carte 1</vt:lpstr>
      <vt:lpstr>Graphe 1</vt:lpstr>
      <vt:lpstr>graphe 2</vt:lpstr>
      <vt:lpstr>graphe 3</vt:lpstr>
      <vt:lpstr>graphe 4</vt:lpstr>
      <vt:lpstr>Graphes 5 et 6</vt:lpstr>
      <vt:lpstr>Graphe 7</vt:lpstr>
      <vt:lpstr>Graphes 8 et 9. Tableau 1</vt:lpstr>
      <vt:lpstr>Carte 2 et tableau 2</vt:lpstr>
      <vt:lpstr>Tableau 3</vt:lpstr>
      <vt:lpstr>'Graphes 8 et 9. Tableau 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ROBERT</dc:creator>
  <cp:lastModifiedBy>Bernard ROBERT</cp:lastModifiedBy>
  <cp:lastPrinted>2025-12-11T15:14:11Z</cp:lastPrinted>
  <dcterms:created xsi:type="dcterms:W3CDTF">2012-10-04T14:47:46Z</dcterms:created>
  <dcterms:modified xsi:type="dcterms:W3CDTF">2026-02-03T10:59:31Z</dcterms:modified>
</cp:coreProperties>
</file>