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D:\Utilisateurs\isabelle.laurens\Mes Documents\pao-publi\RA_Légumes frais\"/>
    </mc:Choice>
  </mc:AlternateContent>
  <xr:revisionPtr revIDLastSave="0" documentId="13_ncr:1_{968EB2C4-B959-4BAA-B5A1-5691110B76CE}" xr6:coauthVersionLast="47" xr6:coauthVersionMax="47" xr10:uidLastSave="{00000000-0000-0000-0000-000000000000}"/>
  <bookViews>
    <workbookView xWindow="-20610" yWindow="7170" windowWidth="20730" windowHeight="11160" tabRatio="726" xr2:uid="{00000000-000D-0000-FFFF-FFFF00000000}"/>
  </bookViews>
  <sheets>
    <sheet name="Tab_légumes_complément" sheetId="22" r:id="rId1"/>
  </sheets>
  <definedNames>
    <definedName name="_xlnm.Print_Area" localSheetId="0">Tab_légumes_complément!$A$2:$Z$41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72" i="22" l="1"/>
  <c r="Y40" i="22"/>
  <c r="U40" i="22"/>
  <c r="Q40" i="22"/>
  <c r="M40" i="22"/>
  <c r="I40" i="22"/>
  <c r="E40" i="22"/>
  <c r="Y39" i="22"/>
  <c r="U39" i="22"/>
  <c r="Q39" i="22"/>
  <c r="M39" i="22"/>
  <c r="I39" i="22"/>
  <c r="E39" i="22"/>
  <c r="Y38" i="22"/>
  <c r="U38" i="22"/>
  <c r="Q38" i="22"/>
  <c r="M38" i="22"/>
  <c r="I38" i="22"/>
  <c r="E38" i="22"/>
  <c r="Y37" i="22"/>
  <c r="U37" i="22"/>
  <c r="Q37" i="22"/>
  <c r="M37" i="22"/>
  <c r="I37" i="22"/>
  <c r="E37" i="22"/>
  <c r="Y36" i="22"/>
  <c r="U36" i="22"/>
  <c r="Q36" i="22"/>
  <c r="M36" i="22"/>
  <c r="I36" i="22"/>
  <c r="E36" i="22"/>
  <c r="Y35" i="22"/>
  <c r="U35" i="22"/>
  <c r="Q35" i="22"/>
  <c r="M35" i="22"/>
  <c r="I35" i="22"/>
  <c r="E35" i="22"/>
  <c r="Y34" i="22"/>
  <c r="U34" i="22"/>
  <c r="Q34" i="22"/>
  <c r="M34" i="22"/>
  <c r="I34" i="22"/>
  <c r="E34" i="22"/>
  <c r="Y32" i="22"/>
  <c r="U32" i="22"/>
  <c r="Q32" i="22"/>
  <c r="M32" i="22"/>
  <c r="I32" i="22"/>
  <c r="E32" i="22"/>
  <c r="Y31" i="22"/>
  <c r="U31" i="22"/>
  <c r="Q31" i="22"/>
  <c r="M31" i="22"/>
  <c r="I31" i="22"/>
  <c r="E31" i="22"/>
  <c r="Y30" i="22"/>
  <c r="U30" i="22"/>
  <c r="Q30" i="22"/>
  <c r="M30" i="22"/>
  <c r="I30" i="22"/>
  <c r="E30" i="22"/>
  <c r="Y29" i="22"/>
  <c r="U29" i="22"/>
  <c r="Q29" i="22"/>
  <c r="M29" i="22"/>
  <c r="I29" i="22"/>
  <c r="E29" i="22"/>
  <c r="Y28" i="22"/>
  <c r="U28" i="22"/>
  <c r="Q28" i="22"/>
  <c r="M28" i="22"/>
  <c r="I28" i="22"/>
  <c r="E28" i="22"/>
  <c r="Y27" i="22"/>
  <c r="U27" i="22"/>
  <c r="Q27" i="22"/>
  <c r="M27" i="22"/>
  <c r="I27" i="22"/>
  <c r="E27" i="22"/>
  <c r="Y26" i="22"/>
  <c r="U26" i="22"/>
  <c r="Q26" i="22"/>
  <c r="M26" i="22"/>
  <c r="I26" i="22"/>
  <c r="E26" i="22"/>
  <c r="Y24" i="22"/>
  <c r="U24" i="22"/>
  <c r="Q24" i="22"/>
  <c r="M24" i="22"/>
  <c r="I24" i="22"/>
  <c r="E24" i="22"/>
  <c r="Y23" i="22"/>
  <c r="U23" i="22"/>
  <c r="Q23" i="22"/>
  <c r="M23" i="22"/>
  <c r="I23" i="22"/>
  <c r="E23" i="22"/>
  <c r="Y22" i="22"/>
  <c r="U22" i="22"/>
  <c r="Q22" i="22"/>
  <c r="M22" i="22"/>
  <c r="I22" i="22"/>
  <c r="E22" i="22"/>
  <c r="Y21" i="22"/>
  <c r="U21" i="22"/>
  <c r="Q21" i="22"/>
  <c r="M21" i="22"/>
  <c r="I21" i="22"/>
  <c r="E21" i="22"/>
  <c r="Y19" i="22"/>
  <c r="U19" i="22"/>
  <c r="Q19" i="22"/>
  <c r="M19" i="22"/>
  <c r="I19" i="22"/>
  <c r="E19" i="22"/>
  <c r="Y18" i="22"/>
  <c r="U18" i="22"/>
  <c r="Q18" i="22"/>
  <c r="M18" i="22"/>
  <c r="I18" i="22"/>
  <c r="E18" i="22"/>
  <c r="Y17" i="22"/>
  <c r="U17" i="22"/>
  <c r="Q17" i="22"/>
  <c r="M17" i="22"/>
  <c r="I17" i="22"/>
  <c r="E17" i="22"/>
  <c r="Y15" i="22"/>
  <c r="U15" i="22"/>
  <c r="Q15" i="22"/>
  <c r="M15" i="22"/>
  <c r="I15" i="22"/>
  <c r="E15" i="22"/>
  <c r="Y14" i="22"/>
  <c r="U14" i="22"/>
  <c r="Q14" i="22"/>
  <c r="M14" i="22"/>
  <c r="I14" i="22"/>
  <c r="E14" i="22"/>
  <c r="Y13" i="22"/>
  <c r="U13" i="22"/>
  <c r="Q13" i="22"/>
  <c r="M13" i="22"/>
  <c r="I13" i="22"/>
  <c r="E13" i="22"/>
  <c r="Y12" i="22"/>
  <c r="U12" i="22"/>
  <c r="Q12" i="22"/>
  <c r="M12" i="22"/>
  <c r="I12" i="22"/>
  <c r="E12" i="22"/>
  <c r="Y11" i="22"/>
  <c r="U11" i="22"/>
  <c r="Q11" i="22"/>
  <c r="M11" i="22"/>
  <c r="I11" i="22"/>
  <c r="E11" i="22"/>
  <c r="Y10" i="22"/>
  <c r="U10" i="22"/>
  <c r="Q10" i="22"/>
  <c r="M10" i="22"/>
  <c r="I10" i="22"/>
  <c r="E10" i="22"/>
  <c r="Y9" i="22"/>
  <c r="U9" i="22"/>
  <c r="Q9" i="22"/>
  <c r="M9" i="22"/>
  <c r="I9" i="22"/>
  <c r="E9" i="22"/>
  <c r="Y8" i="22"/>
  <c r="U8" i="22"/>
  <c r="Q8" i="22"/>
  <c r="M8" i="22"/>
  <c r="I8" i="22"/>
  <c r="E8" i="22"/>
  <c r="Y7" i="22"/>
  <c r="U7" i="22"/>
  <c r="Q7" i="22"/>
  <c r="M7" i="22"/>
  <c r="I7" i="22"/>
  <c r="E7" i="22"/>
  <c r="Y6" i="22"/>
  <c r="U6" i="22"/>
  <c r="Q6" i="22"/>
  <c r="M6" i="22"/>
  <c r="I6" i="22"/>
  <c r="E6" i="22"/>
</calcChain>
</file>

<file path=xl/sharedStrings.xml><?xml version="1.0" encoding="utf-8"?>
<sst xmlns="http://schemas.openxmlformats.org/spreadsheetml/2006/main" count="47" uniqueCount="42">
  <si>
    <t>Source : AGRESTE - RA 2010 et 2020</t>
  </si>
  <si>
    <t xml:space="preserve">Pays de la Loire </t>
  </si>
  <si>
    <t>Loire-Atlantique (44)</t>
  </si>
  <si>
    <t>Maine-et-Loire (49)</t>
  </si>
  <si>
    <t>Mayenne (53)</t>
  </si>
  <si>
    <t>Sarthe (72)</t>
  </si>
  <si>
    <t>Vendée (85)</t>
  </si>
  <si>
    <t>Evol.
2020 / 2010</t>
  </si>
  <si>
    <t>Nombre d'exploitations concernées</t>
  </si>
  <si>
    <t>Surfaces irrigables en ha</t>
  </si>
  <si>
    <t>Nombre d'exploitations ayant irrigué</t>
  </si>
  <si>
    <t>Nombre d'exploitations - toutes OTEX</t>
  </si>
  <si>
    <t>Exploitations micro : PBS &lt; 25 000 €</t>
  </si>
  <si>
    <t>Petites exploitations : de 25 000 à moins de 100 000 €</t>
  </si>
  <si>
    <t>Moyennes exploitations : de 100 000 à moins de 250 000 €</t>
  </si>
  <si>
    <t>Surface agricole utilisée (SAU) en ha</t>
  </si>
  <si>
    <t>SAU moyenne en ha</t>
  </si>
  <si>
    <t>Surface fourragère principale (SFP) en ha</t>
  </si>
  <si>
    <t xml:space="preserve">Surface en céréales et oléo-protéagineux (COP) en ha </t>
  </si>
  <si>
    <t>ETP totales (hors presta CUMA-ETA)</t>
  </si>
  <si>
    <t>dont ETP familiales</t>
  </si>
  <si>
    <t>dont ETP des chefs et coexploitants</t>
  </si>
  <si>
    <t>dont ETP des salariés permanents non familiaux</t>
  </si>
  <si>
    <t>dont ETP des salariés occasionnels</t>
  </si>
  <si>
    <t>Nombre de chefs d'exploitation et de coexploitants</t>
  </si>
  <si>
    <t>Nombre de salariés permanents non familiaux</t>
  </si>
  <si>
    <t>Grandes exploitations : PBS &gt;= 250 000 €</t>
  </si>
  <si>
    <t>dont surfaces sous serres ou abris hauts</t>
  </si>
  <si>
    <t>dont surfaces en maraîchage de plein-air (ha)</t>
  </si>
  <si>
    <t>dont surfaces en rotation avec des grandes cultures (ha)</t>
  </si>
  <si>
    <t>dont surfaces légumières irriguées (ha)</t>
  </si>
  <si>
    <t>Surfaces irriguées toutes cultures (ha)</t>
  </si>
  <si>
    <t>Autres OTEX (végétales et/ou animales)</t>
  </si>
  <si>
    <t>Exploitations économiquement spécialisées en légumes d'intérieur ou de plein-air (OTEX 2811 et 2821 )</t>
  </si>
  <si>
    <t>Surface totale en légumes frais (ha)</t>
  </si>
  <si>
    <t>Surace moyenne en légumes frais (en ha)</t>
  </si>
  <si>
    <t>% d'exploitations en bio (d'après RA)</t>
  </si>
  <si>
    <r>
      <t xml:space="preserve">Tableau 1 : exploitations ayant des légumes </t>
    </r>
    <r>
      <rPr>
        <sz val="14"/>
        <rFont val="Trebuchet MS"/>
        <family val="2"/>
      </rPr>
      <t xml:space="preserve">- </t>
    </r>
    <r>
      <rPr>
        <sz val="12"/>
        <rFont val="Trebuchet MS"/>
        <family val="2"/>
      </rPr>
      <t>données régionales et départementales</t>
    </r>
  </si>
  <si>
    <t>Champ : exploitations ayant des surfaces légumières</t>
  </si>
  <si>
    <t>Nombre d'exploitations en AB (d'après RA) - toutes productions</t>
  </si>
  <si>
    <t xml:space="preserve">Surfaces en légumes frais, d'après données de l'agence bio, 
en ha, (surfaces converties AB ou en cours de conversion) </t>
  </si>
  <si>
    <t>Nombre d'exploitations utilisant les circuits courts (pour une ou plusieurs productions)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</si>
</sst>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0.0"/>
    <numFmt numFmtId="167" formatCode="_-* #,##0_-;\-* #,##0_-;_-* &quot;-&quot;??_-;_-@_-"/>
    <numFmt numFmtId="168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i/>
      <sz val="9"/>
      <name val="Trebuchet MS"/>
      <family val="2"/>
    </font>
    <font>
      <b/>
      <sz val="9"/>
      <name val="Trebuchet MS"/>
      <family val="2"/>
    </font>
    <font>
      <b/>
      <sz val="14"/>
      <name val="Trebuchet MS"/>
      <family val="2"/>
    </font>
    <font>
      <b/>
      <i/>
      <sz val="11"/>
      <name val="Trebuchet MS"/>
      <family val="2"/>
    </font>
    <font>
      <i/>
      <sz val="10"/>
      <name val="Trebuchet MS"/>
      <family val="2"/>
    </font>
    <font>
      <b/>
      <i/>
      <sz val="8"/>
      <name val="Trebuchet MS"/>
      <family val="2"/>
    </font>
    <font>
      <b/>
      <i/>
      <sz val="9"/>
      <name val="Trebuchet MS"/>
      <family val="2"/>
    </font>
    <font>
      <b/>
      <i/>
      <sz val="10"/>
      <name val="Trebuchet MS"/>
      <family val="2"/>
    </font>
    <font>
      <sz val="14"/>
      <name val="Trebuchet MS"/>
      <family val="2"/>
    </font>
    <font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0" borderId="0" xfId="0" applyFont="1"/>
    <xf numFmtId="0" fontId="5" fillId="0" borderId="7" xfId="3" applyFont="1" applyBorder="1" applyAlignment="1">
      <alignment horizontal="center" vertical="center"/>
    </xf>
    <xf numFmtId="0" fontId="5" fillId="2" borderId="10" xfId="0" applyFont="1" applyFill="1" applyBorder="1"/>
    <xf numFmtId="0" fontId="2" fillId="0" borderId="3" xfId="0" applyFont="1" applyFill="1" applyBorder="1"/>
    <xf numFmtId="0" fontId="2" fillId="2" borderId="12" xfId="0" applyFont="1" applyFill="1" applyBorder="1"/>
    <xf numFmtId="167" fontId="2" fillId="2" borderId="1" xfId="2" applyNumberFormat="1" applyFont="1" applyFill="1" applyBorder="1"/>
    <xf numFmtId="0" fontId="4" fillId="0" borderId="11" xfId="0" applyFont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0" fontId="2" fillId="0" borderId="8" xfId="3" applyFont="1" applyBorder="1" applyAlignment="1">
      <alignment horizontal="left" vertical="center"/>
    </xf>
    <xf numFmtId="0" fontId="2" fillId="0" borderId="8" xfId="3" applyFont="1" applyBorder="1" applyAlignment="1">
      <alignment horizontal="left" vertical="top" wrapText="1"/>
    </xf>
    <xf numFmtId="167" fontId="2" fillId="0" borderId="2" xfId="2" applyNumberFormat="1" applyFont="1" applyBorder="1"/>
    <xf numFmtId="167" fontId="2" fillId="0" borderId="9" xfId="2" applyNumberFormat="1" applyFont="1" applyBorder="1"/>
    <xf numFmtId="165" fontId="2" fillId="2" borderId="1" xfId="2" applyNumberFormat="1" applyFont="1" applyFill="1" applyBorder="1"/>
    <xf numFmtId="0" fontId="4" fillId="0" borderId="1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2" fillId="0" borderId="12" xfId="0" applyFont="1" applyFill="1" applyBorder="1"/>
    <xf numFmtId="0" fontId="4" fillId="0" borderId="3" xfId="0" applyFont="1" applyFill="1" applyBorder="1" applyAlignment="1">
      <alignment horizontal="right"/>
    </xf>
    <xf numFmtId="0" fontId="5" fillId="0" borderId="3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7" fontId="5" fillId="2" borderId="1" xfId="2" applyNumberFormat="1" applyFont="1" applyFill="1" applyBorder="1"/>
    <xf numFmtId="167" fontId="5" fillId="2" borderId="5" xfId="2" applyNumberFormat="1" applyFont="1" applyFill="1" applyBorder="1"/>
    <xf numFmtId="0" fontId="4" fillId="0" borderId="11" xfId="0" applyFont="1" applyBorder="1" applyAlignment="1">
      <alignment horizontal="left"/>
    </xf>
    <xf numFmtId="0" fontId="2" fillId="0" borderId="0" xfId="0" applyFont="1" applyBorder="1"/>
    <xf numFmtId="0" fontId="2" fillId="0" borderId="10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Border="1"/>
    <xf numFmtId="0" fontId="6" fillId="0" borderId="0" xfId="0" applyFont="1"/>
    <xf numFmtId="164" fontId="2" fillId="0" borderId="0" xfId="1" applyNumberFormat="1" applyFont="1"/>
    <xf numFmtId="166" fontId="2" fillId="0" borderId="0" xfId="1" applyNumberFormat="1" applyFont="1"/>
    <xf numFmtId="0" fontId="7" fillId="0" borderId="0" xfId="0" applyFont="1"/>
    <xf numFmtId="0" fontId="8" fillId="0" borderId="0" xfId="0" applyFont="1"/>
    <xf numFmtId="0" fontId="5" fillId="0" borderId="4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9" fillId="0" borderId="3" xfId="0" applyFont="1" applyFill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167" fontId="5" fillId="2" borderId="4" xfId="2" applyNumberFormat="1" applyFont="1" applyFill="1" applyBorder="1"/>
    <xf numFmtId="167" fontId="5" fillId="2" borderId="7" xfId="2" applyNumberFormat="1" applyFont="1" applyFill="1" applyBorder="1"/>
    <xf numFmtId="164" fontId="4" fillId="2" borderId="1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0" fontId="4" fillId="0" borderId="0" xfId="1" applyNumberFormat="1" applyFont="1" applyFill="1" applyBorder="1" applyAlignment="1">
      <alignment horizontal="right"/>
    </xf>
    <xf numFmtId="0" fontId="2" fillId="0" borderId="8" xfId="3" applyFont="1" applyFill="1" applyBorder="1" applyAlignment="1">
      <alignment horizontal="left" vertical="top" wrapText="1"/>
    </xf>
    <xf numFmtId="167" fontId="2" fillId="0" borderId="2" xfId="2" applyNumberFormat="1" applyFont="1" applyFill="1" applyBorder="1"/>
    <xf numFmtId="167" fontId="2" fillId="0" borderId="9" xfId="2" applyNumberFormat="1" applyFont="1" applyFill="1" applyBorder="1"/>
    <xf numFmtId="164" fontId="4" fillId="0" borderId="2" xfId="1" applyNumberFormat="1" applyFont="1" applyFill="1" applyBorder="1" applyAlignment="1">
      <alignment horizontal="right"/>
    </xf>
    <xf numFmtId="0" fontId="2" fillId="0" borderId="11" xfId="3" applyFont="1" applyFill="1" applyBorder="1" applyAlignment="1">
      <alignment horizontal="left" vertical="top" wrapText="1"/>
    </xf>
    <xf numFmtId="165" fontId="2" fillId="0" borderId="3" xfId="2" applyNumberFormat="1" applyFont="1" applyFill="1" applyBorder="1"/>
    <xf numFmtId="165" fontId="2" fillId="0" borderId="6" xfId="2" applyNumberFormat="1" applyFont="1" applyFill="1" applyBorder="1"/>
    <xf numFmtId="164" fontId="4" fillId="0" borderId="3" xfId="1" applyNumberFormat="1" applyFont="1" applyBorder="1" applyAlignment="1">
      <alignment horizontal="right"/>
    </xf>
    <xf numFmtId="165" fontId="2" fillId="0" borderId="2" xfId="2" applyNumberFormat="1" applyFont="1" applyFill="1" applyBorder="1"/>
    <xf numFmtId="165" fontId="2" fillId="0" borderId="9" xfId="2" applyNumberFormat="1" applyFont="1" applyFill="1" applyBorder="1"/>
    <xf numFmtId="166" fontId="4" fillId="0" borderId="2" xfId="1" applyNumberFormat="1" applyFont="1" applyBorder="1" applyAlignment="1">
      <alignment horizontal="right"/>
    </xf>
    <xf numFmtId="0" fontId="2" fillId="2" borderId="12" xfId="3" applyFont="1" applyFill="1" applyBorder="1" applyAlignment="1">
      <alignment horizontal="left" vertical="top" wrapText="1"/>
    </xf>
    <xf numFmtId="167" fontId="2" fillId="2" borderId="5" xfId="2" applyNumberFormat="1" applyFont="1" applyFill="1" applyBorder="1"/>
    <xf numFmtId="167" fontId="2" fillId="0" borderId="3" xfId="2" applyNumberFormat="1" applyFont="1" applyFill="1" applyBorder="1"/>
    <xf numFmtId="167" fontId="2" fillId="0" borderId="6" xfId="2" applyNumberFormat="1" applyFont="1" applyFill="1" applyBorder="1"/>
    <xf numFmtId="164" fontId="4" fillId="0" borderId="2" xfId="1" applyNumberFormat="1" applyFont="1" applyBorder="1" applyAlignment="1">
      <alignment horizontal="right"/>
    </xf>
    <xf numFmtId="167" fontId="2" fillId="0" borderId="4" xfId="2" applyNumberFormat="1" applyFont="1" applyFill="1" applyBorder="1"/>
    <xf numFmtId="167" fontId="2" fillId="0" borderId="7" xfId="2" applyNumberFormat="1" applyFont="1" applyFill="1" applyBorder="1"/>
    <xf numFmtId="164" fontId="4" fillId="0" borderId="4" xfId="1" applyNumberFormat="1" applyFont="1" applyBorder="1" applyAlignment="1">
      <alignment horizontal="right"/>
    </xf>
    <xf numFmtId="164" fontId="4" fillId="0" borderId="4" xfId="1" applyNumberFormat="1" applyFont="1" applyFill="1" applyBorder="1" applyAlignment="1">
      <alignment horizontal="right"/>
    </xf>
    <xf numFmtId="0" fontId="2" fillId="0" borderId="10" xfId="3" applyFont="1" applyBorder="1" applyAlignment="1">
      <alignment horizontal="left" vertical="top" wrapText="1"/>
    </xf>
    <xf numFmtId="167" fontId="2" fillId="0" borderId="4" xfId="2" applyNumberFormat="1" applyFont="1" applyBorder="1"/>
    <xf numFmtId="167" fontId="2" fillId="0" borderId="7" xfId="2" applyNumberFormat="1" applyFont="1" applyBorder="1"/>
    <xf numFmtId="2" fontId="2" fillId="0" borderId="0" xfId="1" applyNumberFormat="1" applyFont="1"/>
    <xf numFmtId="164" fontId="2" fillId="0" borderId="3" xfId="1" applyNumberFormat="1" applyFont="1" applyFill="1" applyBorder="1"/>
    <xf numFmtId="166" fontId="4" fillId="0" borderId="3" xfId="1" applyNumberFormat="1" applyFont="1" applyBorder="1" applyAlignment="1">
      <alignment horizontal="right"/>
    </xf>
    <xf numFmtId="3" fontId="2" fillId="0" borderId="4" xfId="1" applyNumberFormat="1" applyFont="1" applyFill="1" applyBorder="1"/>
    <xf numFmtId="168" fontId="4" fillId="0" borderId="3" xfId="1" applyNumberFormat="1" applyFont="1" applyFill="1" applyBorder="1" applyAlignment="1">
      <alignment horizontal="right"/>
    </xf>
    <xf numFmtId="167" fontId="2" fillId="0" borderId="1" xfId="2" applyNumberFormat="1" applyFont="1" applyFill="1" applyBorder="1"/>
    <xf numFmtId="164" fontId="4" fillId="0" borderId="1" xfId="1" applyNumberFormat="1" applyFont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0" fontId="2" fillId="0" borderId="0" xfId="3" applyFont="1" applyBorder="1" applyAlignment="1">
      <alignment horizontal="left" vertical="top" wrapText="1"/>
    </xf>
    <xf numFmtId="2" fontId="2" fillId="0" borderId="0" xfId="0" applyNumberFormat="1" applyFont="1" applyBorder="1"/>
    <xf numFmtId="164" fontId="2" fillId="0" borderId="0" xfId="1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2" borderId="12" xfId="3" applyFont="1" applyFill="1" applyBorder="1" applyAlignment="1">
      <alignment horizontal="left" vertical="top" wrapText="1"/>
    </xf>
    <xf numFmtId="164" fontId="10" fillId="0" borderId="3" xfId="1" applyNumberFormat="1" applyFont="1" applyFill="1" applyBorder="1" applyAlignment="1">
      <alignment horizontal="right"/>
    </xf>
    <xf numFmtId="0" fontId="2" fillId="0" borderId="11" xfId="3" applyFont="1" applyBorder="1" applyAlignment="1">
      <alignment horizontal="left" vertical="top" wrapText="1"/>
    </xf>
    <xf numFmtId="167" fontId="2" fillId="0" borderId="3" xfId="2" applyNumberFormat="1" applyFont="1" applyBorder="1"/>
    <xf numFmtId="167" fontId="2" fillId="0" borderId="6" xfId="2" applyNumberFormat="1" applyFont="1" applyBorder="1"/>
    <xf numFmtId="167" fontId="2" fillId="0" borderId="0" xfId="0" applyNumberFormat="1" applyFont="1" applyBorder="1"/>
    <xf numFmtId="0" fontId="2" fillId="0" borderId="14" xfId="3" applyFont="1" applyBorder="1" applyAlignment="1">
      <alignment horizontal="left" vertical="top" wrapText="1"/>
    </xf>
    <xf numFmtId="43" fontId="2" fillId="0" borderId="14" xfId="2" applyNumberFormat="1" applyFont="1" applyBorder="1"/>
    <xf numFmtId="0" fontId="4" fillId="0" borderId="14" xfId="0" applyFont="1" applyBorder="1" applyAlignment="1">
      <alignment horizontal="right"/>
    </xf>
    <xf numFmtId="167" fontId="2" fillId="0" borderId="14" xfId="2" applyNumberFormat="1" applyFont="1" applyBorder="1"/>
    <xf numFmtId="167" fontId="2" fillId="0" borderId="0" xfId="2" applyNumberFormat="1" applyFont="1" applyFill="1" applyBorder="1"/>
    <xf numFmtId="165" fontId="2" fillId="0" borderId="0" xfId="2" applyNumberFormat="1" applyFont="1" applyBorder="1"/>
    <xf numFmtId="165" fontId="2" fillId="0" borderId="0" xfId="0" applyNumberFormat="1" applyFont="1" applyBorder="1"/>
    <xf numFmtId="165" fontId="2" fillId="0" borderId="3" xfId="2" applyNumberFormat="1" applyFont="1" applyBorder="1"/>
    <xf numFmtId="165" fontId="4" fillId="0" borderId="3" xfId="2" applyNumberFormat="1" applyFont="1" applyBorder="1"/>
    <xf numFmtId="167" fontId="4" fillId="0" borderId="3" xfId="2" applyNumberFormat="1" applyFont="1" applyBorder="1"/>
    <xf numFmtId="165" fontId="4" fillId="0" borderId="4" xfId="2" applyNumberFormat="1" applyFont="1" applyBorder="1"/>
    <xf numFmtId="167" fontId="4" fillId="0" borderId="4" xfId="2" applyNumberFormat="1" applyFont="1" applyBorder="1"/>
    <xf numFmtId="166" fontId="2" fillId="0" borderId="0" xfId="0" applyNumberFormat="1" applyFont="1"/>
    <xf numFmtId="166" fontId="2" fillId="0" borderId="0" xfId="0" applyNumberFormat="1" applyFont="1" applyFill="1"/>
    <xf numFmtId="2" fontId="2" fillId="0" borderId="0" xfId="0" applyNumberFormat="1" applyFont="1"/>
    <xf numFmtId="0" fontId="11" fillId="0" borderId="0" xfId="0" applyFont="1"/>
    <xf numFmtId="167" fontId="2" fillId="0" borderId="0" xfId="0" applyNumberFormat="1" applyFont="1" applyFill="1" applyBorder="1"/>
    <xf numFmtId="0" fontId="2" fillId="2" borderId="2" xfId="0" applyFont="1" applyFill="1" applyBorder="1"/>
    <xf numFmtId="167" fontId="2" fillId="2" borderId="2" xfId="2" applyNumberFormat="1" applyFont="1" applyFill="1" applyBorder="1"/>
    <xf numFmtId="164" fontId="4" fillId="2" borderId="2" xfId="1" applyNumberFormat="1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4">
    <cellStyle name="Milliers" xfId="2" builtinId="3"/>
    <cellStyle name="Normal" xfId="0" builtinId="0"/>
    <cellStyle name="Normal_Tableaux p5-6" xfId="3" xr:uid="{00000000-0005-0000-0000-000019000000}"/>
    <cellStyle name="Pourcentag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CB57D-7D08-4DFF-9566-7C3EFEF0970D}">
  <sheetPr>
    <tabColor theme="9" tint="0.59999389629810485"/>
    <pageSetUpPr fitToPage="1"/>
  </sheetPr>
  <dimension ref="B1:AC772"/>
  <sheetViews>
    <sheetView tabSelected="1" zoomScaleNormal="100" workbookViewId="0">
      <selection activeCell="B2" sqref="B2"/>
    </sheetView>
  </sheetViews>
  <sheetFormatPr baseColWidth="10" defaultRowHeight="15" x14ac:dyDescent="0.35"/>
  <cols>
    <col min="1" max="1" width="2.85546875" style="1" customWidth="1"/>
    <col min="2" max="2" width="52.28515625" style="1" customWidth="1"/>
    <col min="3" max="3" width="10" style="1" customWidth="1"/>
    <col min="4" max="4" width="9.7109375" style="1" customWidth="1"/>
    <col min="5" max="5" width="7.7109375" style="1" customWidth="1"/>
    <col min="6" max="6" width="5.42578125" style="1" customWidth="1"/>
    <col min="7" max="8" width="8.7109375" style="1" customWidth="1"/>
    <col min="9" max="9" width="7.7109375" style="1" customWidth="1"/>
    <col min="10" max="10" width="1.5703125" style="25" customWidth="1"/>
    <col min="11" max="12" width="8.7109375" style="1" customWidth="1"/>
    <col min="13" max="13" width="7.7109375" style="1" customWidth="1"/>
    <col min="14" max="14" width="1.5703125" style="25" customWidth="1"/>
    <col min="15" max="16" width="8.7109375" style="1" customWidth="1"/>
    <col min="17" max="17" width="7.7109375" style="1" customWidth="1"/>
    <col min="18" max="18" width="1.5703125" style="25" customWidth="1"/>
    <col min="19" max="20" width="8.7109375" style="1" customWidth="1"/>
    <col min="21" max="21" width="7.7109375" style="1" customWidth="1"/>
    <col min="22" max="22" width="1.5703125" style="25" customWidth="1"/>
    <col min="23" max="24" width="8.7109375" style="1" customWidth="1"/>
    <col min="25" max="25" width="7.7109375" style="1" customWidth="1"/>
    <col min="26" max="26" width="2.42578125" style="1" customWidth="1"/>
    <col min="27" max="28" width="8" style="23" customWidth="1"/>
    <col min="29" max="29" width="9.28515625" style="26" customWidth="1"/>
    <col min="30" max="16384" width="11.42578125" style="1"/>
  </cols>
  <sheetData>
    <row r="1" spans="2:29" ht="19.5" x14ac:dyDescent="0.35">
      <c r="B1" s="27"/>
      <c r="C1" s="28"/>
      <c r="D1" s="28"/>
      <c r="G1" s="29"/>
      <c r="H1" s="29"/>
      <c r="K1" s="29"/>
      <c r="L1" s="29"/>
      <c r="O1" s="29"/>
      <c r="P1" s="29"/>
      <c r="S1" s="29"/>
      <c r="T1" s="29"/>
      <c r="W1" s="29"/>
      <c r="X1" s="29"/>
    </row>
    <row r="2" spans="2:29" ht="17.25" x14ac:dyDescent="0.35">
      <c r="B2" s="30"/>
      <c r="C2" s="28"/>
      <c r="D2" s="28"/>
      <c r="G2" s="28"/>
      <c r="H2" s="28"/>
      <c r="K2" s="28"/>
      <c r="L2" s="28"/>
      <c r="O2" s="28"/>
      <c r="P2" s="28"/>
      <c r="S2" s="28"/>
      <c r="T2" s="28"/>
      <c r="W2" s="28"/>
      <c r="X2" s="28"/>
    </row>
    <row r="3" spans="2:29" ht="20.25" thickBot="1" x14ac:dyDescent="0.4">
      <c r="B3" s="98" t="s">
        <v>38</v>
      </c>
      <c r="C3" s="106" t="s">
        <v>37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2:29" ht="22.5" customHeight="1" thickBot="1" x14ac:dyDescent="0.4">
      <c r="B4" s="31" t="s">
        <v>0</v>
      </c>
      <c r="C4" s="107" t="s">
        <v>1</v>
      </c>
      <c r="D4" s="108"/>
      <c r="E4" s="109"/>
      <c r="F4" s="104"/>
      <c r="G4" s="110" t="s">
        <v>2</v>
      </c>
      <c r="H4" s="111"/>
      <c r="I4" s="112"/>
      <c r="J4" s="105"/>
      <c r="K4" s="110" t="s">
        <v>3</v>
      </c>
      <c r="L4" s="111"/>
      <c r="M4" s="112"/>
      <c r="N4" s="105"/>
      <c r="O4" s="110" t="s">
        <v>4</v>
      </c>
      <c r="P4" s="111"/>
      <c r="Q4" s="112"/>
      <c r="R4" s="105"/>
      <c r="S4" s="110" t="s">
        <v>5</v>
      </c>
      <c r="T4" s="111"/>
      <c r="U4" s="112"/>
      <c r="V4" s="105"/>
      <c r="W4" s="110" t="s">
        <v>6</v>
      </c>
      <c r="X4" s="111"/>
      <c r="Y4" s="112"/>
    </row>
    <row r="5" spans="2:29" ht="42" thickBot="1" x14ac:dyDescent="0.4">
      <c r="B5" s="2"/>
      <c r="C5" s="32">
        <v>2010</v>
      </c>
      <c r="D5" s="33">
        <v>2020</v>
      </c>
      <c r="E5" s="34" t="s">
        <v>7</v>
      </c>
      <c r="F5" s="34"/>
      <c r="G5" s="18">
        <v>2010</v>
      </c>
      <c r="H5" s="19">
        <v>2020</v>
      </c>
      <c r="I5" s="35" t="s">
        <v>7</v>
      </c>
      <c r="J5" s="34"/>
      <c r="K5" s="18">
        <v>2010</v>
      </c>
      <c r="L5" s="19">
        <v>2020</v>
      </c>
      <c r="M5" s="35" t="s">
        <v>7</v>
      </c>
      <c r="N5" s="34"/>
      <c r="O5" s="18">
        <v>2010</v>
      </c>
      <c r="P5" s="19">
        <v>2020</v>
      </c>
      <c r="Q5" s="35" t="s">
        <v>7</v>
      </c>
      <c r="R5" s="34"/>
      <c r="S5" s="18">
        <v>2010</v>
      </c>
      <c r="T5" s="19">
        <v>2020</v>
      </c>
      <c r="U5" s="35" t="s">
        <v>7</v>
      </c>
      <c r="V5" s="34"/>
      <c r="W5" s="18">
        <v>2010</v>
      </c>
      <c r="X5" s="19">
        <v>2020</v>
      </c>
      <c r="Y5" s="35" t="s">
        <v>7</v>
      </c>
    </row>
    <row r="6" spans="2:29" ht="15.75" thickBot="1" x14ac:dyDescent="0.4">
      <c r="B6" s="3" t="s">
        <v>8</v>
      </c>
      <c r="C6" s="36">
        <v>1484</v>
      </c>
      <c r="D6" s="37">
        <v>1810</v>
      </c>
      <c r="E6" s="38">
        <f t="shared" ref="E6:E15" si="0">(D6-C6)/C6</f>
        <v>0.21967654986522911</v>
      </c>
      <c r="F6" s="39"/>
      <c r="G6" s="20">
        <v>442</v>
      </c>
      <c r="H6" s="21">
        <v>515</v>
      </c>
      <c r="I6" s="38">
        <f t="shared" ref="I6:I7" si="1">(H6-G6)/G6</f>
        <v>0.16515837104072398</v>
      </c>
      <c r="J6" s="39"/>
      <c r="K6" s="20">
        <v>589</v>
      </c>
      <c r="L6" s="21">
        <v>653</v>
      </c>
      <c r="M6" s="38">
        <f t="shared" ref="M6:M7" si="2">(L6-K6)/K6</f>
        <v>0.10865874363327674</v>
      </c>
      <c r="N6" s="39"/>
      <c r="O6" s="20">
        <v>48</v>
      </c>
      <c r="P6" s="21">
        <v>93</v>
      </c>
      <c r="Q6" s="38">
        <f t="shared" ref="Q6:Q7" si="3">(P6-O6)/O6</f>
        <v>0.9375</v>
      </c>
      <c r="R6" s="39"/>
      <c r="S6" s="20">
        <v>141</v>
      </c>
      <c r="T6" s="21">
        <v>159</v>
      </c>
      <c r="U6" s="38">
        <f t="shared" ref="U6:U7" si="4">(T6-S6)/S6</f>
        <v>0.1276595744680851</v>
      </c>
      <c r="V6" s="39"/>
      <c r="W6" s="20">
        <v>264</v>
      </c>
      <c r="X6" s="21">
        <v>390</v>
      </c>
      <c r="Y6" s="38">
        <f t="shared" ref="Y6:Y7" si="5">(X6-W6)/W6</f>
        <v>0.47727272727272729</v>
      </c>
      <c r="AA6" s="82"/>
      <c r="AB6" s="82"/>
      <c r="AC6" s="40"/>
    </row>
    <row r="7" spans="2:29" x14ac:dyDescent="0.35">
      <c r="B7" s="41" t="s">
        <v>15</v>
      </c>
      <c r="C7" s="42">
        <v>62232</v>
      </c>
      <c r="D7" s="43">
        <v>109113.4</v>
      </c>
      <c r="E7" s="44">
        <f t="shared" si="0"/>
        <v>0.75333269057719487</v>
      </c>
      <c r="F7" s="39"/>
      <c r="G7" s="42">
        <v>16642.669999999998</v>
      </c>
      <c r="H7" s="43">
        <v>26726.2</v>
      </c>
      <c r="I7" s="44">
        <f t="shared" si="1"/>
        <v>0.60588415200205281</v>
      </c>
      <c r="J7" s="39"/>
      <c r="K7" s="42">
        <v>24089.84</v>
      </c>
      <c r="L7" s="43">
        <v>41183.5</v>
      </c>
      <c r="M7" s="44">
        <f t="shared" si="2"/>
        <v>0.70957964021346753</v>
      </c>
      <c r="N7" s="39"/>
      <c r="O7" s="42">
        <v>1079.17</v>
      </c>
      <c r="P7" s="43">
        <v>3423.1</v>
      </c>
      <c r="Q7" s="44">
        <f t="shared" si="3"/>
        <v>2.1719747583791245</v>
      </c>
      <c r="R7" s="39"/>
      <c r="S7" s="42">
        <v>8234.85</v>
      </c>
      <c r="T7" s="43">
        <v>8880.9</v>
      </c>
      <c r="U7" s="44">
        <f t="shared" si="4"/>
        <v>7.8453159438241035E-2</v>
      </c>
      <c r="V7" s="39"/>
      <c r="W7" s="42">
        <v>12185.47</v>
      </c>
      <c r="X7" s="43">
        <v>28899.7</v>
      </c>
      <c r="Y7" s="44">
        <f t="shared" si="5"/>
        <v>1.371652468062373</v>
      </c>
      <c r="AA7" s="82"/>
      <c r="AB7" s="82"/>
      <c r="AC7" s="40"/>
    </row>
    <row r="8" spans="2:29" ht="15.75" thickBot="1" x14ac:dyDescent="0.4">
      <c r="B8" s="45" t="s">
        <v>16</v>
      </c>
      <c r="C8" s="46">
        <v>41.935309973045825</v>
      </c>
      <c r="D8" s="47">
        <v>60.283646408839779</v>
      </c>
      <c r="E8" s="48">
        <f>(D8-C8)/C8</f>
        <v>0.43753906785445151</v>
      </c>
      <c r="F8" s="39"/>
      <c r="G8" s="46">
        <v>37.65309954751131</v>
      </c>
      <c r="H8" s="47">
        <v>51.895533980582528</v>
      </c>
      <c r="I8" s="39">
        <f>(H8-G8)/G8</f>
        <v>0.37825397123282972</v>
      </c>
      <c r="J8" s="39"/>
      <c r="K8" s="46">
        <v>40.899558573853987</v>
      </c>
      <c r="L8" s="47">
        <v>63.068147013782543</v>
      </c>
      <c r="M8" s="39">
        <f>(L8-K8)/K8</f>
        <v>0.54202512723695628</v>
      </c>
      <c r="N8" s="39"/>
      <c r="O8" s="46">
        <v>22.482708333333335</v>
      </c>
      <c r="P8" s="47">
        <v>36.807526881720428</v>
      </c>
      <c r="Q8" s="39">
        <f>(P8-O8)/O8</f>
        <v>0.63714826238922539</v>
      </c>
      <c r="R8" s="39"/>
      <c r="S8" s="46">
        <v>58.403191489361703</v>
      </c>
      <c r="T8" s="47">
        <v>55.854716981132071</v>
      </c>
      <c r="U8" s="39">
        <f>(T8-S8)/S8</f>
        <v>-4.3635877479295676E-2</v>
      </c>
      <c r="V8" s="39"/>
      <c r="W8" s="46">
        <v>46.157083333333333</v>
      </c>
      <c r="X8" s="47">
        <v>74.10179487179488</v>
      </c>
      <c r="Y8" s="39">
        <f>(X8-W8)/W8</f>
        <v>0.60542628607299087</v>
      </c>
      <c r="AA8" s="82"/>
      <c r="AB8" s="82"/>
      <c r="AC8" s="40"/>
    </row>
    <row r="9" spans="2:29" ht="15.75" thickBot="1" x14ac:dyDescent="0.4">
      <c r="B9" s="41" t="s">
        <v>35</v>
      </c>
      <c r="C9" s="49">
        <v>6.8537735849056602</v>
      </c>
      <c r="D9" s="50">
        <v>7.5682320441988997</v>
      </c>
      <c r="E9" s="51">
        <f>D9-C9</f>
        <v>0.71445845929323948</v>
      </c>
      <c r="F9" s="39"/>
      <c r="G9" s="49">
        <v>11.54524886877828</v>
      </c>
      <c r="H9" s="50">
        <v>10.906019417475729</v>
      </c>
      <c r="I9" s="51">
        <f>H9-G9</f>
        <v>-0.63922945130255115</v>
      </c>
      <c r="J9" s="39"/>
      <c r="K9" s="49">
        <v>4.5280135823429539</v>
      </c>
      <c r="L9" s="50">
        <v>6.396018376722818</v>
      </c>
      <c r="M9" s="51">
        <f>L9-K9</f>
        <v>1.8680047943798641</v>
      </c>
      <c r="N9" s="39"/>
      <c r="O9" s="49">
        <v>2.375</v>
      </c>
      <c r="P9" s="50">
        <v>3.5698924731182795</v>
      </c>
      <c r="Q9" s="51">
        <f>P9-O9</f>
        <v>1.1948924731182795</v>
      </c>
      <c r="R9" s="39"/>
      <c r="S9" s="49">
        <v>4.957446808510638</v>
      </c>
      <c r="T9" s="50">
        <v>4.7867924528301886</v>
      </c>
      <c r="U9" s="51">
        <f>T9-S9</f>
        <v>-0.1706543556804494</v>
      </c>
      <c r="V9" s="39"/>
      <c r="W9" s="49">
        <v>6.0151515151515156</v>
      </c>
      <c r="X9" s="50">
        <v>7.2105128205128199</v>
      </c>
      <c r="Y9" s="51">
        <f>X9-W9</f>
        <v>1.1953613053613044</v>
      </c>
      <c r="AA9" s="82"/>
      <c r="AB9" s="82"/>
      <c r="AC9" s="40"/>
    </row>
    <row r="10" spans="2:29" ht="15.75" thickBot="1" x14ac:dyDescent="0.4">
      <c r="B10" s="52" t="s">
        <v>34</v>
      </c>
      <c r="C10" s="6">
        <v>10171</v>
      </c>
      <c r="D10" s="53">
        <v>13698.5</v>
      </c>
      <c r="E10" s="38">
        <f>(D10-C10)/C10</f>
        <v>0.34681938845737881</v>
      </c>
      <c r="F10" s="39"/>
      <c r="G10" s="6">
        <v>5103</v>
      </c>
      <c r="H10" s="53">
        <v>5616.6</v>
      </c>
      <c r="I10" s="38">
        <f>(H10-G10)/G10</f>
        <v>0.10064667842445628</v>
      </c>
      <c r="J10" s="103"/>
      <c r="K10" s="6">
        <v>2667</v>
      </c>
      <c r="L10" s="53">
        <v>4176.6000000000004</v>
      </c>
      <c r="M10" s="38">
        <f>(L10-K10)/K10</f>
        <v>0.56602924634420715</v>
      </c>
      <c r="N10" s="103"/>
      <c r="O10" s="6">
        <v>114</v>
      </c>
      <c r="P10" s="53">
        <v>332</v>
      </c>
      <c r="Q10" s="38">
        <f>(P10-O10)/O10</f>
        <v>1.9122807017543859</v>
      </c>
      <c r="R10" s="103"/>
      <c r="S10" s="6">
        <v>699</v>
      </c>
      <c r="T10" s="53">
        <v>761.1</v>
      </c>
      <c r="U10" s="38">
        <f>(T10-S10)/S10</f>
        <v>8.8841201716738233E-2</v>
      </c>
      <c r="V10" s="103"/>
      <c r="W10" s="6">
        <v>1588</v>
      </c>
      <c r="X10" s="53">
        <v>2812.1</v>
      </c>
      <c r="Y10" s="38">
        <f>(X10-W10)/W10</f>
        <v>0.77084382871536516</v>
      </c>
      <c r="AA10" s="82"/>
      <c r="AB10" s="82"/>
      <c r="AC10" s="40"/>
    </row>
    <row r="11" spans="2:29" x14ac:dyDescent="0.35">
      <c r="B11" s="14" t="s">
        <v>28</v>
      </c>
      <c r="C11" s="54">
        <v>4604.79</v>
      </c>
      <c r="D11" s="55">
        <v>5214</v>
      </c>
      <c r="E11" s="56">
        <f>(D11-C11)/C11</f>
        <v>0.13229919279706567</v>
      </c>
      <c r="F11" s="39"/>
      <c r="G11" s="54">
        <v>3108.99</v>
      </c>
      <c r="H11" s="55">
        <v>2848.1</v>
      </c>
      <c r="I11" s="56">
        <f>(H11-G11)/G11</f>
        <v>-8.3914711851758902E-2</v>
      </c>
      <c r="J11" s="39"/>
      <c r="K11" s="54">
        <v>889.21</v>
      </c>
      <c r="L11" s="55">
        <v>1278</v>
      </c>
      <c r="M11" s="56">
        <f>(L11-K11)/K11</f>
        <v>0.43723080037336504</v>
      </c>
      <c r="N11" s="39"/>
      <c r="O11" s="54">
        <v>41.42</v>
      </c>
      <c r="P11" s="55">
        <v>60.6</v>
      </c>
      <c r="Q11" s="56">
        <f>(P11-O11)/O11</f>
        <v>0.46306132303235148</v>
      </c>
      <c r="R11" s="39"/>
      <c r="S11" s="54">
        <v>201.05</v>
      </c>
      <c r="T11" s="55">
        <v>283.7</v>
      </c>
      <c r="U11" s="56">
        <f>(T11-S11)/S11</f>
        <v>0.41109176821686133</v>
      </c>
      <c r="V11" s="39"/>
      <c r="W11" s="54">
        <v>364.12</v>
      </c>
      <c r="X11" s="55">
        <v>743.6</v>
      </c>
      <c r="Y11" s="56">
        <f>(X11-W11)/W11</f>
        <v>1.0421838954190927</v>
      </c>
      <c r="AA11" s="82"/>
      <c r="AB11" s="82"/>
      <c r="AC11" s="40"/>
    </row>
    <row r="12" spans="2:29" x14ac:dyDescent="0.35">
      <c r="B12" s="17" t="s">
        <v>29</v>
      </c>
      <c r="C12" s="54">
        <v>4717.16</v>
      </c>
      <c r="D12" s="55">
        <v>6887</v>
      </c>
      <c r="E12" s="48">
        <f t="shared" ref="E12:E13" si="6">(D12-C12)/C12</f>
        <v>0.45998863723087624</v>
      </c>
      <c r="F12" s="39"/>
      <c r="G12" s="54">
        <v>1478.7</v>
      </c>
      <c r="H12" s="55">
        <v>1715.6</v>
      </c>
      <c r="I12" s="48">
        <f t="shared" ref="I12:I15" si="7">(H12-G12)/G12</f>
        <v>0.16020829106647722</v>
      </c>
      <c r="J12" s="39"/>
      <c r="K12" s="54">
        <v>1603.63</v>
      </c>
      <c r="L12" s="55">
        <v>2568.1999999999998</v>
      </c>
      <c r="M12" s="48">
        <f t="shared" ref="M12:M15" si="8">(L12-K12)/K12</f>
        <v>0.60149161589643474</v>
      </c>
      <c r="N12" s="39"/>
      <c r="O12" s="54">
        <v>65.290000000000006</v>
      </c>
      <c r="P12" s="55">
        <v>257</v>
      </c>
      <c r="Q12" s="48">
        <f t="shared" ref="Q12:Q15" si="9">(P12-O12)/O12</f>
        <v>2.9362842701792</v>
      </c>
      <c r="R12" s="39"/>
      <c r="S12" s="54">
        <v>468.28</v>
      </c>
      <c r="T12" s="55">
        <v>418.4</v>
      </c>
      <c r="U12" s="48">
        <f t="shared" ref="U12:U15" si="10">(T12-S12)/S12</f>
        <v>-0.10651746818142992</v>
      </c>
      <c r="V12" s="39"/>
      <c r="W12" s="54">
        <v>1101.26</v>
      </c>
      <c r="X12" s="55">
        <v>1927.9</v>
      </c>
      <c r="Y12" s="48">
        <f t="shared" ref="Y12:Y13" si="11">(X12-W12)/W12</f>
        <v>0.75063109529084882</v>
      </c>
      <c r="AA12" s="82"/>
      <c r="AB12" s="82"/>
      <c r="AC12" s="40"/>
    </row>
    <row r="13" spans="2:29" ht="15.75" thickBot="1" x14ac:dyDescent="0.4">
      <c r="B13" s="15" t="s">
        <v>27</v>
      </c>
      <c r="C13" s="57">
        <v>848.89</v>
      </c>
      <c r="D13" s="58">
        <v>1597.4</v>
      </c>
      <c r="E13" s="59">
        <f t="shared" si="6"/>
        <v>0.8817514636760948</v>
      </c>
      <c r="F13" s="39"/>
      <c r="G13" s="57">
        <v>515.77</v>
      </c>
      <c r="H13" s="58">
        <v>1052.8</v>
      </c>
      <c r="I13" s="59">
        <f t="shared" si="7"/>
        <v>1.0412199236093607</v>
      </c>
      <c r="J13" s="60"/>
      <c r="K13" s="57">
        <v>173.87</v>
      </c>
      <c r="L13" s="58">
        <v>330.5</v>
      </c>
      <c r="M13" s="59">
        <f t="shared" si="8"/>
        <v>0.90084545925116466</v>
      </c>
      <c r="N13" s="60"/>
      <c r="O13" s="57">
        <v>6.98</v>
      </c>
      <c r="P13" s="58">
        <v>14.4</v>
      </c>
      <c r="Q13" s="59">
        <f t="shared" si="9"/>
        <v>1.0630372492836675</v>
      </c>
      <c r="R13" s="60"/>
      <c r="S13" s="57">
        <v>29.35</v>
      </c>
      <c r="T13" s="58">
        <v>59.1</v>
      </c>
      <c r="U13" s="59">
        <f t="shared" si="10"/>
        <v>1.0136286201022147</v>
      </c>
      <c r="V13" s="60"/>
      <c r="W13" s="57">
        <v>122.92</v>
      </c>
      <c r="X13" s="58">
        <v>140.6</v>
      </c>
      <c r="Y13" s="59">
        <f t="shared" si="11"/>
        <v>0.14383338756915059</v>
      </c>
      <c r="AA13" s="82"/>
      <c r="AB13" s="82"/>
      <c r="AC13" s="40"/>
    </row>
    <row r="14" spans="2:29" x14ac:dyDescent="0.35">
      <c r="B14" s="10" t="s">
        <v>17</v>
      </c>
      <c r="C14" s="11">
        <v>17776.2</v>
      </c>
      <c r="D14" s="12">
        <v>33590.9</v>
      </c>
      <c r="E14" s="56">
        <f t="shared" si="0"/>
        <v>0.88965583195508602</v>
      </c>
      <c r="F14" s="39"/>
      <c r="G14" s="11">
        <v>5825.6</v>
      </c>
      <c r="H14" s="12">
        <v>10839.6</v>
      </c>
      <c r="I14" s="56">
        <f t="shared" si="7"/>
        <v>0.86068387805547919</v>
      </c>
      <c r="J14" s="44"/>
      <c r="K14" s="11">
        <v>5654</v>
      </c>
      <c r="L14" s="12">
        <v>10473.6</v>
      </c>
      <c r="M14" s="56">
        <f t="shared" si="8"/>
        <v>0.85242306331800499</v>
      </c>
      <c r="N14" s="44"/>
      <c r="O14" s="11">
        <v>437.7</v>
      </c>
      <c r="P14" s="12">
        <v>1271.9000000000001</v>
      </c>
      <c r="Q14" s="56">
        <f t="shared" si="9"/>
        <v>1.9058716015535757</v>
      </c>
      <c r="R14" s="44"/>
      <c r="S14" s="11">
        <v>2420.4</v>
      </c>
      <c r="T14" s="12">
        <v>3165.2</v>
      </c>
      <c r="U14" s="56">
        <f t="shared" si="10"/>
        <v>0.30771773260618068</v>
      </c>
      <c r="V14" s="44"/>
      <c r="W14" s="11">
        <v>3438.4</v>
      </c>
      <c r="X14" s="12">
        <v>7840.5</v>
      </c>
      <c r="Y14" s="56">
        <f>(X14-W14)/W14</f>
        <v>1.2802757096323871</v>
      </c>
      <c r="AA14" s="82"/>
      <c r="AB14" s="82"/>
      <c r="AC14" s="40"/>
    </row>
    <row r="15" spans="2:29" ht="15.75" thickBot="1" x14ac:dyDescent="0.4">
      <c r="B15" s="61" t="s">
        <v>18</v>
      </c>
      <c r="C15" s="62">
        <v>29295.9</v>
      </c>
      <c r="D15" s="63">
        <v>53470.5</v>
      </c>
      <c r="E15" s="59">
        <f t="shared" si="0"/>
        <v>0.82518714222809331</v>
      </c>
      <c r="F15" s="39"/>
      <c r="G15" s="62">
        <v>5008.8999999999996</v>
      </c>
      <c r="H15" s="63">
        <v>9095.7999999999993</v>
      </c>
      <c r="I15" s="59">
        <f t="shared" si="7"/>
        <v>0.81592764878516244</v>
      </c>
      <c r="J15" s="60"/>
      <c r="K15" s="62">
        <v>13041.8</v>
      </c>
      <c r="L15" s="63">
        <v>21776.799999999999</v>
      </c>
      <c r="M15" s="59">
        <f t="shared" si="8"/>
        <v>0.66976951034366428</v>
      </c>
      <c r="N15" s="60"/>
      <c r="O15" s="62">
        <v>458.5</v>
      </c>
      <c r="P15" s="63">
        <v>1609</v>
      </c>
      <c r="Q15" s="59">
        <f t="shared" si="9"/>
        <v>2.509269356597601</v>
      </c>
      <c r="R15" s="60"/>
      <c r="S15" s="62">
        <v>4642.3999999999996</v>
      </c>
      <c r="T15" s="63">
        <v>4298</v>
      </c>
      <c r="U15" s="59">
        <f t="shared" si="10"/>
        <v>-7.4185765983112106E-2</v>
      </c>
      <c r="V15" s="60"/>
      <c r="W15" s="62">
        <v>6144.4</v>
      </c>
      <c r="X15" s="63">
        <v>16691</v>
      </c>
      <c r="Y15" s="59">
        <f t="shared" ref="Y15" si="12">(X15-W15)/W15</f>
        <v>1.716457261897012</v>
      </c>
      <c r="AA15" s="82"/>
      <c r="AB15" s="82"/>
      <c r="AC15" s="40"/>
    </row>
    <row r="16" spans="2:29" ht="15.75" thickBot="1" x14ac:dyDescent="0.4">
      <c r="C16" s="64"/>
      <c r="D16" s="64"/>
      <c r="F16" s="26"/>
      <c r="G16" s="64"/>
      <c r="H16" s="64"/>
      <c r="K16" s="64"/>
      <c r="L16" s="64"/>
      <c r="O16" s="64"/>
      <c r="P16" s="64"/>
      <c r="S16" s="64"/>
      <c r="T16" s="64"/>
      <c r="W16" s="64"/>
      <c r="X16" s="64"/>
      <c r="AA16" s="82"/>
      <c r="AB16" s="82"/>
    </row>
    <row r="17" spans="2:29" x14ac:dyDescent="0.35">
      <c r="B17" s="100" t="s">
        <v>39</v>
      </c>
      <c r="C17" s="101">
        <v>245</v>
      </c>
      <c r="D17" s="101">
        <v>667</v>
      </c>
      <c r="E17" s="102">
        <f t="shared" ref="E17:E24" si="13">(D17-C17)/C17</f>
        <v>1.7224489795918367</v>
      </c>
      <c r="F17" s="39"/>
      <c r="G17" s="101">
        <v>86</v>
      </c>
      <c r="H17" s="101">
        <v>217</v>
      </c>
      <c r="I17" s="102">
        <f t="shared" ref="I17:I19" si="14">(H17-G17)/G17</f>
        <v>1.5232558139534884</v>
      </c>
      <c r="J17" s="39"/>
      <c r="K17" s="101">
        <v>70</v>
      </c>
      <c r="L17" s="101">
        <v>181</v>
      </c>
      <c r="M17" s="102">
        <f t="shared" ref="M17:M19" si="15">(L17-K17)/K17</f>
        <v>1.5857142857142856</v>
      </c>
      <c r="N17" s="39"/>
      <c r="O17" s="101">
        <v>26</v>
      </c>
      <c r="P17" s="101">
        <v>59</v>
      </c>
      <c r="Q17" s="102">
        <f t="shared" ref="Q17:Q19" si="16">(P17-O17)/O17</f>
        <v>1.2692307692307692</v>
      </c>
      <c r="R17" s="39"/>
      <c r="S17" s="101">
        <v>17</v>
      </c>
      <c r="T17" s="101">
        <v>67</v>
      </c>
      <c r="U17" s="102">
        <f t="shared" ref="U17:U19" si="17">(T17-S17)/S17</f>
        <v>2.9411764705882355</v>
      </c>
      <c r="V17" s="39"/>
      <c r="W17" s="101">
        <v>46</v>
      </c>
      <c r="X17" s="101">
        <v>143</v>
      </c>
      <c r="Y17" s="102">
        <f t="shared" ref="Y17:Y19" si="18">(X17-W17)/W17</f>
        <v>2.1086956521739131</v>
      </c>
      <c r="AA17" s="82"/>
      <c r="AB17" s="82"/>
    </row>
    <row r="18" spans="2:29" x14ac:dyDescent="0.35">
      <c r="B18" s="4" t="s">
        <v>36</v>
      </c>
      <c r="C18" s="65">
        <v>0.1650943396226415</v>
      </c>
      <c r="D18" s="65">
        <v>0.36899999999999999</v>
      </c>
      <c r="E18" s="66">
        <f>(D18-C18)*100</f>
        <v>20.390566037735848</v>
      </c>
      <c r="F18" s="39"/>
      <c r="G18" s="65">
        <v>0.19457013574660634</v>
      </c>
      <c r="H18" s="65">
        <v>0.42135922330097086</v>
      </c>
      <c r="I18" s="66">
        <f>(H18-G18)*100</f>
        <v>22.678908755436453</v>
      </c>
      <c r="J18" s="39"/>
      <c r="K18" s="65">
        <v>0.11884550084889643</v>
      </c>
      <c r="L18" s="65">
        <v>0.27718223583460949</v>
      </c>
      <c r="M18" s="66">
        <f>(L18-K18)*100</f>
        <v>15.833673498571304</v>
      </c>
      <c r="N18" s="39"/>
      <c r="O18" s="65">
        <v>0.54166666666666663</v>
      </c>
      <c r="P18" s="65">
        <v>0.63440860215053763</v>
      </c>
      <c r="Q18" s="66">
        <f>(P18-O18)*100</f>
        <v>9.2741935483870996</v>
      </c>
      <c r="R18" s="39"/>
      <c r="S18" s="65">
        <v>0.12056737588652482</v>
      </c>
      <c r="T18" s="65">
        <v>0.42138364779874216</v>
      </c>
      <c r="U18" s="66">
        <f>(T18-S18)*100</f>
        <v>30.081627191221731</v>
      </c>
      <c r="V18" s="39"/>
      <c r="W18" s="65">
        <v>0.17424242424242425</v>
      </c>
      <c r="X18" s="65">
        <v>0.36666666666666664</v>
      </c>
      <c r="Y18" s="66">
        <f>(X18-W18)*100</f>
        <v>19.242424242424239</v>
      </c>
      <c r="AA18" s="82"/>
      <c r="AB18" s="82"/>
    </row>
    <row r="19" spans="2:29" ht="30.75" thickBot="1" x14ac:dyDescent="0.4">
      <c r="B19" s="24" t="s">
        <v>40</v>
      </c>
      <c r="C19" s="67">
        <v>1131.76</v>
      </c>
      <c r="D19" s="67">
        <v>3360.97</v>
      </c>
      <c r="E19" s="60">
        <f t="shared" si="13"/>
        <v>1.9696843853820598</v>
      </c>
      <c r="F19" s="68"/>
      <c r="G19" s="67">
        <v>359.38</v>
      </c>
      <c r="H19" s="67">
        <v>860.58</v>
      </c>
      <c r="I19" s="60">
        <f t="shared" si="14"/>
        <v>1.3946240747954812</v>
      </c>
      <c r="J19" s="68"/>
      <c r="K19" s="67">
        <v>343.75</v>
      </c>
      <c r="L19" s="67">
        <v>898.33</v>
      </c>
      <c r="M19" s="60">
        <f t="shared" si="15"/>
        <v>1.6133236363636365</v>
      </c>
      <c r="N19" s="68"/>
      <c r="O19" s="67">
        <v>54.85</v>
      </c>
      <c r="P19" s="67">
        <v>205.93</v>
      </c>
      <c r="Q19" s="60">
        <f t="shared" si="16"/>
        <v>2.7544211485870558</v>
      </c>
      <c r="R19" s="68"/>
      <c r="S19" s="67">
        <v>71.819999999999993</v>
      </c>
      <c r="T19" s="67">
        <v>244.16</v>
      </c>
      <c r="U19" s="60">
        <f t="shared" si="17"/>
        <v>2.399610136452242</v>
      </c>
      <c r="V19" s="68"/>
      <c r="W19" s="67">
        <v>301.95999999999998</v>
      </c>
      <c r="X19" s="67">
        <v>1151.98</v>
      </c>
      <c r="Y19" s="60">
        <f t="shared" si="18"/>
        <v>2.8150086104119754</v>
      </c>
      <c r="AA19" s="89"/>
      <c r="AB19" s="89"/>
    </row>
    <row r="20" spans="2:29" s="25" customFormat="1" ht="30.75" thickBot="1" x14ac:dyDescent="0.4">
      <c r="B20" s="24" t="s">
        <v>41</v>
      </c>
      <c r="C20" s="67">
        <v>748</v>
      </c>
      <c r="D20" s="67">
        <v>1042</v>
      </c>
      <c r="E20" s="60">
        <v>0.39304812834224601</v>
      </c>
      <c r="F20" s="68"/>
      <c r="G20" s="67">
        <v>194</v>
      </c>
      <c r="H20" s="67">
        <v>297</v>
      </c>
      <c r="I20" s="60">
        <v>0.53092783505154639</v>
      </c>
      <c r="J20" s="68"/>
      <c r="K20" s="67">
        <v>258</v>
      </c>
      <c r="L20" s="67">
        <v>340</v>
      </c>
      <c r="M20" s="60">
        <v>0.31782945736434109</v>
      </c>
      <c r="N20" s="68"/>
      <c r="O20" s="67">
        <v>42</v>
      </c>
      <c r="P20" s="67">
        <v>70</v>
      </c>
      <c r="Q20" s="60">
        <v>0.66666666666666663</v>
      </c>
      <c r="R20" s="68"/>
      <c r="S20" s="67">
        <v>95</v>
      </c>
      <c r="T20" s="67">
        <v>119</v>
      </c>
      <c r="U20" s="60">
        <v>0.25263157894736843</v>
      </c>
      <c r="V20" s="68"/>
      <c r="W20" s="67">
        <v>159</v>
      </c>
      <c r="X20" s="67">
        <v>216</v>
      </c>
      <c r="Y20" s="60">
        <v>0.35849056603773582</v>
      </c>
      <c r="AA20" s="99"/>
      <c r="AB20" s="99"/>
      <c r="AC20" s="26"/>
    </row>
    <row r="21" spans="2:29" ht="15.75" thickBot="1" x14ac:dyDescent="0.4">
      <c r="B21" s="16" t="s">
        <v>9</v>
      </c>
      <c r="C21" s="69">
        <v>26990.13</v>
      </c>
      <c r="D21" s="69">
        <v>44338.8</v>
      </c>
      <c r="E21" s="70">
        <f t="shared" si="13"/>
        <v>0.6427783045135389</v>
      </c>
      <c r="F21" s="39"/>
      <c r="G21" s="69">
        <v>7496.97</v>
      </c>
      <c r="H21" s="69">
        <v>10654.95</v>
      </c>
      <c r="I21" s="70">
        <f t="shared" ref="I21:I24" si="19">(H21-G21)/G21</f>
        <v>0.42123417860815776</v>
      </c>
      <c r="J21" s="39"/>
      <c r="K21" s="69">
        <v>11015.79</v>
      </c>
      <c r="L21" s="69">
        <v>17473.98</v>
      </c>
      <c r="M21" s="70">
        <f t="shared" ref="M21:M24" si="20">(L21-K21)/K21</f>
        <v>0.58626662272973595</v>
      </c>
      <c r="N21" s="39"/>
      <c r="O21" s="69">
        <v>235.75</v>
      </c>
      <c r="P21" s="69">
        <v>741.29</v>
      </c>
      <c r="Q21" s="70">
        <f t="shared" ref="Q21:Q24" si="21">(P21-O21)/O21</f>
        <v>2.1443902439024387</v>
      </c>
      <c r="R21" s="39"/>
      <c r="S21" s="69">
        <v>3822.94</v>
      </c>
      <c r="T21" s="69">
        <v>2916.9</v>
      </c>
      <c r="U21" s="70">
        <f t="shared" ref="U21:U24" si="22">(T21-S21)/S21</f>
        <v>-0.23700084228368742</v>
      </c>
      <c r="V21" s="39"/>
      <c r="W21" s="69">
        <v>4418.68</v>
      </c>
      <c r="X21" s="69">
        <v>12551.68</v>
      </c>
      <c r="Y21" s="70">
        <f t="shared" ref="Y21:Y24" si="23">(X21-W21)/W21</f>
        <v>1.8405949288022667</v>
      </c>
      <c r="AA21" s="82"/>
      <c r="AB21" s="82"/>
    </row>
    <row r="22" spans="2:29" x14ac:dyDescent="0.35">
      <c r="B22" s="4" t="s">
        <v>10</v>
      </c>
      <c r="C22" s="54">
        <v>1325</v>
      </c>
      <c r="D22" s="54">
        <v>1495</v>
      </c>
      <c r="E22" s="56">
        <f t="shared" si="13"/>
        <v>0.12830188679245283</v>
      </c>
      <c r="F22" s="39"/>
      <c r="G22" s="54">
        <v>412</v>
      </c>
      <c r="H22" s="54">
        <v>423</v>
      </c>
      <c r="I22" s="56">
        <f t="shared" si="19"/>
        <v>2.6699029126213591E-2</v>
      </c>
      <c r="J22" s="39"/>
      <c r="K22" s="54">
        <v>527</v>
      </c>
      <c r="L22" s="54">
        <v>558</v>
      </c>
      <c r="M22" s="56">
        <f t="shared" si="20"/>
        <v>5.8823529411764705E-2</v>
      </c>
      <c r="N22" s="39"/>
      <c r="O22" s="54">
        <v>31</v>
      </c>
      <c r="P22" s="54">
        <v>67</v>
      </c>
      <c r="Q22" s="56">
        <f t="shared" si="21"/>
        <v>1.1612903225806452</v>
      </c>
      <c r="R22" s="39"/>
      <c r="S22" s="54">
        <v>121</v>
      </c>
      <c r="T22" s="54">
        <v>131</v>
      </c>
      <c r="U22" s="56">
        <f t="shared" si="22"/>
        <v>8.2644628099173556E-2</v>
      </c>
      <c r="V22" s="39"/>
      <c r="W22" s="54">
        <v>234</v>
      </c>
      <c r="X22" s="54">
        <v>316</v>
      </c>
      <c r="Y22" s="56">
        <f t="shared" si="23"/>
        <v>0.3504273504273504</v>
      </c>
      <c r="AA22" s="82"/>
      <c r="AB22" s="82"/>
    </row>
    <row r="23" spans="2:29" x14ac:dyDescent="0.35">
      <c r="B23" s="4" t="s">
        <v>31</v>
      </c>
      <c r="C23" s="54">
        <v>22036.04</v>
      </c>
      <c r="D23" s="54">
        <v>31155.43</v>
      </c>
      <c r="E23" s="48">
        <f t="shared" si="13"/>
        <v>0.413839782465452</v>
      </c>
      <c r="F23" s="39"/>
      <c r="G23" s="54">
        <v>6596.96</v>
      </c>
      <c r="H23" s="54">
        <v>7707.2</v>
      </c>
      <c r="I23" s="48">
        <f t="shared" si="19"/>
        <v>0.16829569983750087</v>
      </c>
      <c r="J23" s="39"/>
      <c r="K23" s="54">
        <v>7908.34</v>
      </c>
      <c r="L23" s="54">
        <v>12056.05</v>
      </c>
      <c r="M23" s="48">
        <f t="shared" si="20"/>
        <v>0.52447289823148713</v>
      </c>
      <c r="N23" s="39"/>
      <c r="O23" s="54">
        <v>176.22</v>
      </c>
      <c r="P23" s="54">
        <v>492.18</v>
      </c>
      <c r="Q23" s="48">
        <f t="shared" si="21"/>
        <v>1.7929860401770517</v>
      </c>
      <c r="R23" s="39"/>
      <c r="S23" s="54">
        <v>3281.63</v>
      </c>
      <c r="T23" s="54">
        <v>2293.14</v>
      </c>
      <c r="U23" s="48">
        <f t="shared" si="22"/>
        <v>-0.3012192111846857</v>
      </c>
      <c r="V23" s="39"/>
      <c r="W23" s="54">
        <v>4072.89</v>
      </c>
      <c r="X23" s="54">
        <v>8606.86</v>
      </c>
      <c r="Y23" s="48">
        <f t="shared" si="23"/>
        <v>1.1132070839133885</v>
      </c>
      <c r="AA23" s="82"/>
      <c r="AB23" s="82"/>
    </row>
    <row r="24" spans="2:29" ht="15.75" thickBot="1" x14ac:dyDescent="0.4">
      <c r="B24" s="15" t="s">
        <v>30</v>
      </c>
      <c r="C24" s="67">
        <v>9144.85</v>
      </c>
      <c r="D24" s="67">
        <v>11409.9</v>
      </c>
      <c r="E24" s="59">
        <f t="shared" si="13"/>
        <v>0.24768585597358067</v>
      </c>
      <c r="F24" s="71"/>
      <c r="G24" s="67">
        <v>4838.5</v>
      </c>
      <c r="H24" s="67">
        <v>5145.6000000000004</v>
      </c>
      <c r="I24" s="59">
        <f t="shared" si="19"/>
        <v>6.3470083703627236E-2</v>
      </c>
      <c r="J24" s="71"/>
      <c r="K24" s="67">
        <v>2303.4299999999998</v>
      </c>
      <c r="L24" s="67">
        <v>3350.7</v>
      </c>
      <c r="M24" s="59">
        <f t="shared" si="20"/>
        <v>0.45465675101913239</v>
      </c>
      <c r="N24" s="71"/>
      <c r="O24" s="67">
        <v>70.760000000000005</v>
      </c>
      <c r="P24" s="67">
        <v>177.9</v>
      </c>
      <c r="Q24" s="59">
        <f t="shared" si="21"/>
        <v>1.5141322781232334</v>
      </c>
      <c r="R24" s="71"/>
      <c r="S24" s="67">
        <v>637.26</v>
      </c>
      <c r="T24" s="67">
        <v>578.29999999999995</v>
      </c>
      <c r="U24" s="59">
        <f t="shared" si="22"/>
        <v>-9.2521105984998339E-2</v>
      </c>
      <c r="V24" s="71"/>
      <c r="W24" s="67">
        <v>1294.9000000000001</v>
      </c>
      <c r="X24" s="67">
        <v>2157.1999999999998</v>
      </c>
      <c r="Y24" s="59">
        <f t="shared" si="23"/>
        <v>0.6659201482739977</v>
      </c>
      <c r="AA24" s="82"/>
      <c r="AB24" s="82"/>
    </row>
    <row r="25" spans="2:29" ht="15.75" thickBot="1" x14ac:dyDescent="0.4">
      <c r="B25" s="72"/>
      <c r="C25" s="73"/>
      <c r="D25" s="74"/>
      <c r="E25" s="75"/>
      <c r="F25" s="76"/>
      <c r="G25" s="73"/>
      <c r="H25" s="74"/>
      <c r="I25" s="75"/>
      <c r="J25" s="76"/>
      <c r="K25" s="73"/>
      <c r="L25" s="74"/>
      <c r="M25" s="75"/>
      <c r="N25" s="76"/>
      <c r="O25" s="73"/>
      <c r="P25" s="74"/>
      <c r="Q25" s="75"/>
      <c r="R25" s="76"/>
      <c r="S25" s="73"/>
      <c r="T25" s="74"/>
      <c r="U25" s="75"/>
      <c r="V25" s="76"/>
      <c r="W25" s="73"/>
      <c r="X25" s="74"/>
      <c r="Y25" s="75"/>
      <c r="AA25" s="82"/>
      <c r="AB25" s="82"/>
    </row>
    <row r="26" spans="2:29" ht="15.75" thickBot="1" x14ac:dyDescent="0.4">
      <c r="B26" s="77" t="s">
        <v>11</v>
      </c>
      <c r="C26" s="20">
        <v>1484</v>
      </c>
      <c r="D26" s="21">
        <v>1810</v>
      </c>
      <c r="E26" s="38">
        <f t="shared" ref="E26:E32" si="24">(D26-C26)/C26</f>
        <v>0.21967654986522911</v>
      </c>
      <c r="F26" s="78"/>
      <c r="G26" s="20">
        <v>442</v>
      </c>
      <c r="H26" s="21">
        <v>515</v>
      </c>
      <c r="I26" s="38">
        <f t="shared" ref="I26:I32" si="25">(H26-G26)/G26</f>
        <v>0.16515837104072398</v>
      </c>
      <c r="J26" s="39"/>
      <c r="K26" s="20">
        <v>589</v>
      </c>
      <c r="L26" s="21">
        <v>653</v>
      </c>
      <c r="M26" s="38">
        <f t="shared" ref="M26:M32" si="26">(L26-K26)/K26</f>
        <v>0.10865874363327674</v>
      </c>
      <c r="N26" s="39"/>
      <c r="O26" s="20">
        <v>48</v>
      </c>
      <c r="P26" s="21">
        <v>93</v>
      </c>
      <c r="Q26" s="38">
        <f t="shared" ref="Q26:Q32" si="27">(P26-O26)/O26</f>
        <v>0.9375</v>
      </c>
      <c r="R26" s="39"/>
      <c r="S26" s="20">
        <v>141</v>
      </c>
      <c r="T26" s="21">
        <v>159</v>
      </c>
      <c r="U26" s="38">
        <f t="shared" ref="U26:U32" si="28">(T26-S26)/S26</f>
        <v>0.1276595744680851</v>
      </c>
      <c r="V26" s="39"/>
      <c r="W26" s="20">
        <v>264</v>
      </c>
      <c r="X26" s="21">
        <v>390</v>
      </c>
      <c r="Y26" s="38">
        <f>(X26-W26)/W26</f>
        <v>0.47727272727272729</v>
      </c>
      <c r="AA26" s="82"/>
      <c r="AB26" s="82"/>
    </row>
    <row r="27" spans="2:29" ht="30" x14ac:dyDescent="0.35">
      <c r="B27" s="79" t="s">
        <v>33</v>
      </c>
      <c r="C27" s="80">
        <v>469</v>
      </c>
      <c r="D27" s="81">
        <v>485</v>
      </c>
      <c r="E27" s="48">
        <f t="shared" si="24"/>
        <v>3.4115138592750532E-2</v>
      </c>
      <c r="F27" s="39"/>
      <c r="G27" s="80">
        <v>201</v>
      </c>
      <c r="H27" s="81">
        <v>188</v>
      </c>
      <c r="I27" s="48">
        <f t="shared" si="25"/>
        <v>-6.4676616915422883E-2</v>
      </c>
      <c r="J27" s="39"/>
      <c r="K27" s="80">
        <v>147</v>
      </c>
      <c r="L27" s="81">
        <v>138</v>
      </c>
      <c r="M27" s="48">
        <f t="shared" si="26"/>
        <v>-6.1224489795918366E-2</v>
      </c>
      <c r="N27" s="39"/>
      <c r="O27" s="80">
        <v>12</v>
      </c>
      <c r="P27" s="81">
        <v>20</v>
      </c>
      <c r="Q27" s="48">
        <f t="shared" si="27"/>
        <v>0.66666666666666663</v>
      </c>
      <c r="R27" s="39"/>
      <c r="S27" s="80">
        <v>29</v>
      </c>
      <c r="T27" s="81">
        <v>45</v>
      </c>
      <c r="U27" s="48">
        <f t="shared" si="28"/>
        <v>0.55172413793103448</v>
      </c>
      <c r="V27" s="39"/>
      <c r="W27" s="80">
        <v>80</v>
      </c>
      <c r="X27" s="81">
        <v>94</v>
      </c>
      <c r="Y27" s="48">
        <f t="shared" ref="Y27:Y32" si="29">(X27-W27)/W27</f>
        <v>0.17499999999999999</v>
      </c>
      <c r="AA27" s="82"/>
      <c r="AB27" s="82"/>
    </row>
    <row r="28" spans="2:29" ht="15.75" thickBot="1" x14ac:dyDescent="0.4">
      <c r="B28" s="79" t="s">
        <v>32</v>
      </c>
      <c r="C28" s="80">
        <v>1015</v>
      </c>
      <c r="D28" s="81">
        <v>1325</v>
      </c>
      <c r="E28" s="59">
        <f t="shared" si="24"/>
        <v>0.30541871921182268</v>
      </c>
      <c r="F28" s="39"/>
      <c r="G28" s="80">
        <v>241</v>
      </c>
      <c r="H28" s="81">
        <v>327</v>
      </c>
      <c r="I28" s="59">
        <f t="shared" si="25"/>
        <v>0.35684647302904565</v>
      </c>
      <c r="J28" s="39"/>
      <c r="K28" s="80">
        <v>442</v>
      </c>
      <c r="L28" s="81">
        <v>515</v>
      </c>
      <c r="M28" s="59">
        <f t="shared" si="26"/>
        <v>0.16515837104072398</v>
      </c>
      <c r="N28" s="39"/>
      <c r="O28" s="80">
        <v>36</v>
      </c>
      <c r="P28" s="81">
        <v>73</v>
      </c>
      <c r="Q28" s="59">
        <f t="shared" si="27"/>
        <v>1.0277777777777777</v>
      </c>
      <c r="R28" s="39"/>
      <c r="S28" s="80">
        <v>112</v>
      </c>
      <c r="T28" s="81">
        <v>114</v>
      </c>
      <c r="U28" s="59">
        <f t="shared" si="28"/>
        <v>1.7857142857142856E-2</v>
      </c>
      <c r="V28" s="39"/>
      <c r="W28" s="80">
        <v>184</v>
      </c>
      <c r="X28" s="81">
        <v>296</v>
      </c>
      <c r="Y28" s="59">
        <f t="shared" si="29"/>
        <v>0.60869565217391308</v>
      </c>
      <c r="AA28" s="82"/>
      <c r="AB28" s="82"/>
    </row>
    <row r="29" spans="2:29" x14ac:dyDescent="0.35">
      <c r="B29" s="10" t="s">
        <v>12</v>
      </c>
      <c r="C29" s="11">
        <v>160</v>
      </c>
      <c r="D29" s="12">
        <v>216</v>
      </c>
      <c r="E29" s="56">
        <f t="shared" si="24"/>
        <v>0.35</v>
      </c>
      <c r="F29" s="39"/>
      <c r="G29" s="11">
        <v>32</v>
      </c>
      <c r="H29" s="12">
        <v>66</v>
      </c>
      <c r="I29" s="56">
        <f t="shared" si="25"/>
        <v>1.0625</v>
      </c>
      <c r="J29" s="39"/>
      <c r="K29" s="11">
        <v>82</v>
      </c>
      <c r="L29" s="12">
        <v>60</v>
      </c>
      <c r="M29" s="56">
        <f t="shared" si="26"/>
        <v>-0.26829268292682928</v>
      </c>
      <c r="N29" s="39"/>
      <c r="O29" s="11">
        <v>9</v>
      </c>
      <c r="P29" s="12">
        <v>13</v>
      </c>
      <c r="Q29" s="56">
        <f t="shared" si="27"/>
        <v>0.44444444444444442</v>
      </c>
      <c r="R29" s="39"/>
      <c r="S29" s="11">
        <v>19</v>
      </c>
      <c r="T29" s="12">
        <v>30</v>
      </c>
      <c r="U29" s="56">
        <f t="shared" si="28"/>
        <v>0.57894736842105265</v>
      </c>
      <c r="V29" s="39"/>
      <c r="W29" s="11">
        <v>18</v>
      </c>
      <c r="X29" s="12">
        <v>47</v>
      </c>
      <c r="Y29" s="56">
        <f t="shared" si="29"/>
        <v>1.6111111111111112</v>
      </c>
      <c r="AA29" s="82"/>
      <c r="AB29" s="82"/>
    </row>
    <row r="30" spans="2:29" x14ac:dyDescent="0.35">
      <c r="B30" s="79" t="s">
        <v>13</v>
      </c>
      <c r="C30" s="80">
        <v>382</v>
      </c>
      <c r="D30" s="81">
        <v>463</v>
      </c>
      <c r="E30" s="48">
        <f t="shared" si="24"/>
        <v>0.21204188481675393</v>
      </c>
      <c r="F30" s="39"/>
      <c r="G30" s="80">
        <v>77</v>
      </c>
      <c r="H30" s="81">
        <v>141</v>
      </c>
      <c r="I30" s="48">
        <f t="shared" si="25"/>
        <v>0.83116883116883122</v>
      </c>
      <c r="J30" s="39"/>
      <c r="K30" s="80">
        <v>168</v>
      </c>
      <c r="L30" s="81">
        <v>161</v>
      </c>
      <c r="M30" s="48">
        <f t="shared" si="26"/>
        <v>-4.1666666666666664E-2</v>
      </c>
      <c r="N30" s="39"/>
      <c r="O30" s="80">
        <v>21</v>
      </c>
      <c r="P30" s="81">
        <v>38</v>
      </c>
      <c r="Q30" s="48">
        <f t="shared" si="27"/>
        <v>0.80952380952380953</v>
      </c>
      <c r="R30" s="39"/>
      <c r="S30" s="80">
        <v>35</v>
      </c>
      <c r="T30" s="81">
        <v>40</v>
      </c>
      <c r="U30" s="48">
        <f t="shared" si="28"/>
        <v>0.14285714285714285</v>
      </c>
      <c r="V30" s="39"/>
      <c r="W30" s="80">
        <v>81</v>
      </c>
      <c r="X30" s="81">
        <v>83</v>
      </c>
      <c r="Y30" s="48">
        <f t="shared" si="29"/>
        <v>2.4691358024691357E-2</v>
      </c>
      <c r="AA30" s="82"/>
      <c r="AB30" s="82"/>
    </row>
    <row r="31" spans="2:29" ht="18" customHeight="1" x14ac:dyDescent="0.35">
      <c r="B31" s="79" t="s">
        <v>14</v>
      </c>
      <c r="C31" s="80">
        <v>455</v>
      </c>
      <c r="D31" s="81">
        <v>514</v>
      </c>
      <c r="E31" s="48">
        <f t="shared" si="24"/>
        <v>0.12967032967032968</v>
      </c>
      <c r="F31" s="39"/>
      <c r="G31" s="80">
        <v>104</v>
      </c>
      <c r="H31" s="81">
        <v>105</v>
      </c>
      <c r="I31" s="48">
        <f t="shared" si="25"/>
        <v>9.6153846153846159E-3</v>
      </c>
      <c r="J31" s="39"/>
      <c r="K31" s="80">
        <v>205</v>
      </c>
      <c r="L31" s="81">
        <v>229</v>
      </c>
      <c r="M31" s="48">
        <f t="shared" si="26"/>
        <v>0.11707317073170732</v>
      </c>
      <c r="N31" s="39"/>
      <c r="O31" s="80">
        <v>12</v>
      </c>
      <c r="P31" s="81">
        <v>25</v>
      </c>
      <c r="Q31" s="48">
        <f t="shared" si="27"/>
        <v>1.0833333333333333</v>
      </c>
      <c r="R31" s="39"/>
      <c r="S31" s="80">
        <v>37</v>
      </c>
      <c r="T31" s="81">
        <v>34</v>
      </c>
      <c r="U31" s="48">
        <f t="shared" si="28"/>
        <v>-8.1081081081081086E-2</v>
      </c>
      <c r="V31" s="39"/>
      <c r="W31" s="80">
        <v>97</v>
      </c>
      <c r="X31" s="81">
        <v>121</v>
      </c>
      <c r="Y31" s="48">
        <f t="shared" si="29"/>
        <v>0.24742268041237114</v>
      </c>
      <c r="AA31" s="82"/>
      <c r="AB31" s="82"/>
    </row>
    <row r="32" spans="2:29" ht="15.75" thickBot="1" x14ac:dyDescent="0.4">
      <c r="B32" s="61" t="s">
        <v>26</v>
      </c>
      <c r="C32" s="62">
        <v>487</v>
      </c>
      <c r="D32" s="63">
        <v>617</v>
      </c>
      <c r="E32" s="59">
        <f t="shared" si="24"/>
        <v>0.26694045174537989</v>
      </c>
      <c r="F32" s="39"/>
      <c r="G32" s="62">
        <v>229</v>
      </c>
      <c r="H32" s="63">
        <v>203</v>
      </c>
      <c r="I32" s="59">
        <f t="shared" si="25"/>
        <v>-0.11353711790393013</v>
      </c>
      <c r="J32" s="39"/>
      <c r="K32" s="62">
        <v>134</v>
      </c>
      <c r="L32" s="63">
        <v>203</v>
      </c>
      <c r="M32" s="59">
        <f t="shared" si="26"/>
        <v>0.5149253731343284</v>
      </c>
      <c r="N32" s="39"/>
      <c r="O32" s="62">
        <v>6</v>
      </c>
      <c r="P32" s="63">
        <v>17</v>
      </c>
      <c r="Q32" s="59">
        <f t="shared" si="27"/>
        <v>1.8333333333333333</v>
      </c>
      <c r="R32" s="39"/>
      <c r="S32" s="62">
        <v>50</v>
      </c>
      <c r="T32" s="63">
        <v>55</v>
      </c>
      <c r="U32" s="59">
        <f t="shared" si="28"/>
        <v>0.1</v>
      </c>
      <c r="V32" s="39"/>
      <c r="W32" s="62">
        <v>68</v>
      </c>
      <c r="X32" s="63">
        <v>139</v>
      </c>
      <c r="Y32" s="59">
        <f t="shared" si="29"/>
        <v>1.0441176470588236</v>
      </c>
      <c r="AA32" s="82"/>
      <c r="AB32" s="82"/>
    </row>
    <row r="33" spans="2:29" ht="15.75" thickBot="1" x14ac:dyDescent="0.4">
      <c r="B33" s="83"/>
      <c r="C33" s="84"/>
      <c r="D33" s="84"/>
      <c r="E33" s="85"/>
      <c r="F33" s="76"/>
      <c r="G33" s="84"/>
      <c r="H33" s="84"/>
      <c r="I33" s="86"/>
      <c r="J33" s="87"/>
      <c r="K33" s="84"/>
      <c r="L33" s="84"/>
      <c r="M33" s="86"/>
      <c r="N33" s="87"/>
      <c r="O33" s="84"/>
      <c r="P33" s="84"/>
      <c r="Q33" s="86"/>
      <c r="R33" s="87"/>
      <c r="S33" s="84"/>
      <c r="T33" s="84"/>
      <c r="U33" s="86"/>
      <c r="V33" s="87"/>
      <c r="W33" s="84"/>
      <c r="X33" s="84"/>
      <c r="Y33" s="86"/>
      <c r="AA33" s="82"/>
      <c r="AB33" s="88"/>
    </row>
    <row r="34" spans="2:29" ht="15.75" thickBot="1" x14ac:dyDescent="0.4">
      <c r="B34" s="5" t="s">
        <v>19</v>
      </c>
      <c r="C34" s="13">
        <v>6386.9690000000001</v>
      </c>
      <c r="D34" s="13">
        <v>9758.8050793650891</v>
      </c>
      <c r="E34" s="38">
        <f t="shared" ref="E34:E40" si="30">(D34-C34)/C34</f>
        <v>0.52792429074966374</v>
      </c>
      <c r="F34" s="39"/>
      <c r="G34" s="6">
        <v>3010.4520000000002</v>
      </c>
      <c r="H34" s="13">
        <v>4591.9442063492043</v>
      </c>
      <c r="I34" s="38">
        <f t="shared" ref="I34:I40" si="31">(H34-G34)/G34</f>
        <v>0.52533380580364808</v>
      </c>
      <c r="J34" s="39"/>
      <c r="K34" s="6">
        <v>1856.4559999999999</v>
      </c>
      <c r="L34" s="13">
        <v>2781.2311111111107</v>
      </c>
      <c r="M34" s="38">
        <f t="shared" ref="M34:M40" si="32">(L34-K34)/K34</f>
        <v>0.49814006424666724</v>
      </c>
      <c r="N34" s="39"/>
      <c r="O34" s="6">
        <v>95.674999999999997</v>
      </c>
      <c r="P34" s="13">
        <v>241.7426984126983</v>
      </c>
      <c r="Q34" s="38">
        <f t="shared" ref="Q34:Q40" si="33">(P34-O34)/O34</f>
        <v>1.5267070646741394</v>
      </c>
      <c r="R34" s="39"/>
      <c r="S34" s="6">
        <v>429.69400000000002</v>
      </c>
      <c r="T34" s="13">
        <v>506.32206349206336</v>
      </c>
      <c r="U34" s="38">
        <f t="shared" ref="U34:U40" si="34">(T34-S34)/S34</f>
        <v>0.17833170463647002</v>
      </c>
      <c r="V34" s="39"/>
      <c r="W34" s="6">
        <v>994.69159999999999</v>
      </c>
      <c r="X34" s="13">
        <v>1637.5649999999994</v>
      </c>
      <c r="Y34" s="38">
        <f t="shared" ref="Y34:Y40" si="35">(X34-W34)/W34</f>
        <v>0.64630424143523413</v>
      </c>
      <c r="AA34" s="89"/>
      <c r="AB34" s="89"/>
      <c r="AC34" s="40"/>
    </row>
    <row r="35" spans="2:29" x14ac:dyDescent="0.35">
      <c r="B35" s="22" t="s">
        <v>20</v>
      </c>
      <c r="C35" s="90">
        <v>2329.75</v>
      </c>
      <c r="D35" s="90">
        <v>2792.9999999999977</v>
      </c>
      <c r="E35" s="48">
        <f t="shared" si="30"/>
        <v>0.19884107736881543</v>
      </c>
      <c r="F35" s="39"/>
      <c r="G35" s="80">
        <v>737.625</v>
      </c>
      <c r="H35" s="90">
        <v>843.87500000000068</v>
      </c>
      <c r="I35" s="48">
        <f t="shared" si="31"/>
        <v>0.14404338247754711</v>
      </c>
      <c r="J35" s="39"/>
      <c r="K35" s="80">
        <v>865.5</v>
      </c>
      <c r="L35" s="90">
        <v>1003</v>
      </c>
      <c r="M35" s="48">
        <f t="shared" si="32"/>
        <v>0.15886770652801849</v>
      </c>
      <c r="N35" s="39"/>
      <c r="O35" s="80">
        <v>61.625</v>
      </c>
      <c r="P35" s="90">
        <v>117.37499999999996</v>
      </c>
      <c r="Q35" s="48">
        <f t="shared" si="33"/>
        <v>0.90466531440162201</v>
      </c>
      <c r="R35" s="39"/>
      <c r="S35" s="80">
        <v>227.5</v>
      </c>
      <c r="T35" s="90">
        <v>241.25000000000011</v>
      </c>
      <c r="U35" s="48">
        <f t="shared" si="34"/>
        <v>6.043956043956094E-2</v>
      </c>
      <c r="V35" s="39"/>
      <c r="W35" s="80">
        <v>437.5</v>
      </c>
      <c r="X35" s="90">
        <v>587.5</v>
      </c>
      <c r="Y35" s="48">
        <f t="shared" si="35"/>
        <v>0.34285714285714286</v>
      </c>
      <c r="AA35" s="89"/>
      <c r="AB35" s="89"/>
      <c r="AC35" s="40"/>
    </row>
    <row r="36" spans="2:29" x14ac:dyDescent="0.35">
      <c r="B36" s="7" t="s">
        <v>21</v>
      </c>
      <c r="C36" s="91">
        <v>1940.75</v>
      </c>
      <c r="D36" s="91">
        <v>2383.2499999999977</v>
      </c>
      <c r="E36" s="48">
        <f t="shared" si="30"/>
        <v>0.22800463738245408</v>
      </c>
      <c r="F36" s="39"/>
      <c r="G36" s="92">
        <v>625.125</v>
      </c>
      <c r="H36" s="91">
        <v>707.62500000000057</v>
      </c>
      <c r="I36" s="48">
        <f t="shared" si="31"/>
        <v>0.13197360527894511</v>
      </c>
      <c r="J36" s="39"/>
      <c r="K36" s="92">
        <v>732</v>
      </c>
      <c r="L36" s="91">
        <v>853.99999999999989</v>
      </c>
      <c r="M36" s="48">
        <f t="shared" si="32"/>
        <v>0.16666666666666652</v>
      </c>
      <c r="N36" s="39"/>
      <c r="O36" s="92">
        <v>51.375</v>
      </c>
      <c r="P36" s="91">
        <v>111.62499999999996</v>
      </c>
      <c r="Q36" s="48">
        <f t="shared" si="33"/>
        <v>1.1727493917274932</v>
      </c>
      <c r="R36" s="39"/>
      <c r="S36" s="92">
        <v>177.25</v>
      </c>
      <c r="T36" s="91">
        <v>197.62500000000011</v>
      </c>
      <c r="U36" s="48">
        <f t="shared" si="34"/>
        <v>0.11495063469675663</v>
      </c>
      <c r="V36" s="39"/>
      <c r="W36" s="92">
        <v>355</v>
      </c>
      <c r="X36" s="91">
        <v>512.375</v>
      </c>
      <c r="Y36" s="48">
        <f t="shared" si="35"/>
        <v>0.4433098591549296</v>
      </c>
      <c r="AA36" s="89"/>
      <c r="AB36" s="89"/>
      <c r="AC36" s="40"/>
    </row>
    <row r="37" spans="2:29" x14ac:dyDescent="0.35">
      <c r="B37" s="7" t="s">
        <v>22</v>
      </c>
      <c r="C37" s="91">
        <v>2134.625</v>
      </c>
      <c r="D37" s="91">
        <v>4011.0000000000009</v>
      </c>
      <c r="E37" s="48">
        <f t="shared" si="30"/>
        <v>0.87901856297944647</v>
      </c>
      <c r="F37" s="39"/>
      <c r="G37" s="92">
        <v>1326</v>
      </c>
      <c r="H37" s="91">
        <v>2284.0000000000036</v>
      </c>
      <c r="I37" s="48">
        <f t="shared" si="31"/>
        <v>0.72247360482654877</v>
      </c>
      <c r="J37" s="39"/>
      <c r="K37" s="92">
        <v>426.375</v>
      </c>
      <c r="L37" s="91">
        <v>902.00000000000091</v>
      </c>
      <c r="M37" s="48">
        <f t="shared" si="32"/>
        <v>1.1155086484901811</v>
      </c>
      <c r="N37" s="39"/>
      <c r="O37" s="92">
        <v>19</v>
      </c>
      <c r="P37" s="91">
        <v>90.875000000000028</v>
      </c>
      <c r="Q37" s="48">
        <f t="shared" si="33"/>
        <v>3.7828947368421066</v>
      </c>
      <c r="R37" s="39"/>
      <c r="S37" s="92">
        <v>153.25</v>
      </c>
      <c r="T37" s="91">
        <v>179.50000000000006</v>
      </c>
      <c r="U37" s="48">
        <f t="shared" si="34"/>
        <v>0.17128874388254522</v>
      </c>
      <c r="V37" s="39"/>
      <c r="W37" s="92">
        <v>210</v>
      </c>
      <c r="X37" s="91">
        <v>554.62499999999955</v>
      </c>
      <c r="Y37" s="48">
        <f>(X37-W37)/W37</f>
        <v>1.6410714285714265</v>
      </c>
      <c r="AA37" s="89"/>
      <c r="AB37" s="89"/>
      <c r="AC37" s="40"/>
    </row>
    <row r="38" spans="2:29" ht="15.75" thickBot="1" x14ac:dyDescent="0.4">
      <c r="B38" s="8" t="s">
        <v>23</v>
      </c>
      <c r="C38" s="93">
        <v>1922.5940000000001</v>
      </c>
      <c r="D38" s="93">
        <v>2954.8050793650832</v>
      </c>
      <c r="E38" s="48">
        <f t="shared" si="30"/>
        <v>0.5368845837265086</v>
      </c>
      <c r="F38" s="39"/>
      <c r="G38" s="94">
        <v>946.827</v>
      </c>
      <c r="H38" s="93">
        <v>1464.0692063492054</v>
      </c>
      <c r="I38" s="48">
        <f t="shared" si="31"/>
        <v>0.54629008926573219</v>
      </c>
      <c r="J38" s="39"/>
      <c r="K38" s="94">
        <v>564.58100000000002</v>
      </c>
      <c r="L38" s="93">
        <v>876.23111111111143</v>
      </c>
      <c r="M38" s="48">
        <f t="shared" si="32"/>
        <v>0.55200247814062353</v>
      </c>
      <c r="N38" s="39"/>
      <c r="O38" s="94">
        <v>15.05</v>
      </c>
      <c r="P38" s="93">
        <v>33.492698412698402</v>
      </c>
      <c r="Q38" s="48">
        <f t="shared" si="33"/>
        <v>1.2254284659600265</v>
      </c>
      <c r="R38" s="39"/>
      <c r="S38" s="94">
        <v>48.944000000000003</v>
      </c>
      <c r="T38" s="93">
        <v>85.572063492063435</v>
      </c>
      <c r="U38" s="48">
        <f t="shared" si="34"/>
        <v>0.74836677615363334</v>
      </c>
      <c r="V38" s="39"/>
      <c r="W38" s="94">
        <v>347.19159999999999</v>
      </c>
      <c r="X38" s="93">
        <v>495.43999999999988</v>
      </c>
      <c r="Y38" s="48">
        <f t="shared" si="35"/>
        <v>0.42699304937100979</v>
      </c>
      <c r="AA38" s="89"/>
      <c r="AB38" s="89"/>
      <c r="AC38" s="40"/>
    </row>
    <row r="39" spans="2:29" x14ac:dyDescent="0.35">
      <c r="B39" s="9" t="s">
        <v>24</v>
      </c>
      <c r="C39" s="42">
        <v>2134</v>
      </c>
      <c r="D39" s="11">
        <v>2648</v>
      </c>
      <c r="E39" s="56">
        <f t="shared" si="30"/>
        <v>0.24086223055295219</v>
      </c>
      <c r="F39" s="39"/>
      <c r="G39" s="42">
        <v>695</v>
      </c>
      <c r="H39" s="11">
        <v>811</v>
      </c>
      <c r="I39" s="56">
        <f t="shared" si="31"/>
        <v>0.1669064748201439</v>
      </c>
      <c r="J39" s="39"/>
      <c r="K39" s="42">
        <v>811</v>
      </c>
      <c r="L39" s="11">
        <v>919</v>
      </c>
      <c r="M39" s="56">
        <f t="shared" si="32"/>
        <v>0.13316892725030827</v>
      </c>
      <c r="N39" s="39"/>
      <c r="O39" s="42">
        <v>56</v>
      </c>
      <c r="P39" s="11">
        <v>127</v>
      </c>
      <c r="Q39" s="56">
        <f t="shared" si="33"/>
        <v>1.2678571428571428</v>
      </c>
      <c r="R39" s="39"/>
      <c r="S39" s="42">
        <v>188</v>
      </c>
      <c r="T39" s="11">
        <v>216</v>
      </c>
      <c r="U39" s="56">
        <f t="shared" si="34"/>
        <v>0.14893617021276595</v>
      </c>
      <c r="V39" s="39"/>
      <c r="W39" s="42">
        <v>384</v>
      </c>
      <c r="X39" s="11">
        <v>575</v>
      </c>
      <c r="Y39" s="56">
        <f t="shared" si="35"/>
        <v>0.49739583333333331</v>
      </c>
      <c r="AA39" s="82"/>
      <c r="AB39" s="82"/>
      <c r="AC39" s="40"/>
    </row>
    <row r="40" spans="2:29" ht="15.75" thickBot="1" x14ac:dyDescent="0.4">
      <c r="B40" s="61" t="s">
        <v>25</v>
      </c>
      <c r="C40" s="62">
        <v>2956</v>
      </c>
      <c r="D40" s="57">
        <v>4715</v>
      </c>
      <c r="E40" s="59">
        <f t="shared" si="30"/>
        <v>0.59506089309878218</v>
      </c>
      <c r="F40" s="39"/>
      <c r="G40" s="62">
        <v>1986</v>
      </c>
      <c r="H40" s="57">
        <v>2472</v>
      </c>
      <c r="I40" s="59">
        <f t="shared" si="31"/>
        <v>0.24471299093655588</v>
      </c>
      <c r="J40" s="39"/>
      <c r="K40" s="62">
        <v>524</v>
      </c>
      <c r="L40" s="57">
        <v>1227</v>
      </c>
      <c r="M40" s="59">
        <f t="shared" si="32"/>
        <v>1.3416030534351144</v>
      </c>
      <c r="N40" s="39"/>
      <c r="O40" s="62">
        <v>24</v>
      </c>
      <c r="P40" s="57">
        <v>119</v>
      </c>
      <c r="Q40" s="59">
        <f t="shared" si="33"/>
        <v>3.9583333333333335</v>
      </c>
      <c r="R40" s="39"/>
      <c r="S40" s="62">
        <v>187</v>
      </c>
      <c r="T40" s="57">
        <v>240</v>
      </c>
      <c r="U40" s="59">
        <f t="shared" si="34"/>
        <v>0.28342245989304815</v>
      </c>
      <c r="V40" s="39"/>
      <c r="W40" s="62">
        <v>235</v>
      </c>
      <c r="X40" s="57">
        <v>657</v>
      </c>
      <c r="Y40" s="59">
        <f t="shared" si="35"/>
        <v>1.7957446808510638</v>
      </c>
      <c r="AA40" s="82"/>
      <c r="AB40" s="82"/>
      <c r="AC40" s="40"/>
    </row>
    <row r="41" spans="2:29" x14ac:dyDescent="0.35">
      <c r="N41" s="26"/>
    </row>
    <row r="42" spans="2:29" x14ac:dyDescent="0.35">
      <c r="C42" s="28"/>
      <c r="D42" s="28"/>
      <c r="E42" s="95"/>
      <c r="F42" s="95"/>
      <c r="G42" s="28"/>
      <c r="H42" s="28"/>
      <c r="I42" s="95"/>
      <c r="J42" s="96"/>
      <c r="K42" s="28"/>
      <c r="L42" s="28"/>
      <c r="M42" s="95"/>
      <c r="N42" s="96"/>
      <c r="O42" s="28"/>
      <c r="P42" s="28"/>
      <c r="Q42" s="95"/>
      <c r="R42" s="96"/>
      <c r="S42" s="28"/>
      <c r="T42" s="28"/>
      <c r="U42" s="95"/>
      <c r="V42" s="96"/>
      <c r="W42" s="28"/>
      <c r="X42" s="28"/>
    </row>
    <row r="43" spans="2:29" x14ac:dyDescent="0.35">
      <c r="C43" s="97"/>
      <c r="D43" s="97"/>
      <c r="E43" s="95"/>
      <c r="F43" s="95"/>
      <c r="G43" s="97"/>
      <c r="H43" s="97"/>
      <c r="I43" s="95"/>
      <c r="J43" s="96"/>
      <c r="K43" s="97"/>
      <c r="L43" s="97"/>
      <c r="M43" s="95"/>
      <c r="N43" s="96"/>
      <c r="O43" s="97"/>
      <c r="P43" s="97"/>
      <c r="Q43" s="95"/>
      <c r="R43" s="96"/>
      <c r="S43" s="97"/>
      <c r="T43" s="97"/>
      <c r="U43" s="95"/>
      <c r="V43" s="96"/>
      <c r="W43" s="97"/>
      <c r="X43" s="97"/>
    </row>
    <row r="44" spans="2:29" x14ac:dyDescent="0.35">
      <c r="C44" s="97"/>
      <c r="D44" s="97"/>
      <c r="G44" s="97"/>
      <c r="H44" s="97"/>
      <c r="K44" s="97"/>
      <c r="L44" s="97"/>
      <c r="O44" s="97"/>
      <c r="P44" s="97"/>
      <c r="S44" s="97"/>
      <c r="T44" s="97"/>
      <c r="W44" s="97"/>
      <c r="X44" s="97"/>
    </row>
    <row r="45" spans="2:29" x14ac:dyDescent="0.35">
      <c r="C45" s="97"/>
      <c r="D45" s="97"/>
      <c r="G45" s="97"/>
      <c r="H45" s="97"/>
      <c r="K45" s="97"/>
      <c r="L45" s="97"/>
      <c r="O45" s="97"/>
      <c r="P45" s="97"/>
      <c r="S45" s="97"/>
      <c r="T45" s="97"/>
      <c r="W45" s="97"/>
      <c r="X45" s="97"/>
    </row>
    <row r="46" spans="2:29" x14ac:dyDescent="0.35">
      <c r="C46" s="97"/>
      <c r="D46" s="97"/>
      <c r="G46" s="97"/>
      <c r="H46" s="97"/>
      <c r="K46" s="97"/>
      <c r="L46" s="97"/>
      <c r="O46" s="97"/>
      <c r="P46" s="97"/>
      <c r="S46" s="97"/>
      <c r="T46" s="97"/>
      <c r="W46" s="97"/>
      <c r="X46" s="97"/>
    </row>
    <row r="772" spans="13:13" x14ac:dyDescent="0.35">
      <c r="M772" s="1" t="e">
        <f>Tab_légumes_complément!#REF!:X35E775/$J$772</f>
        <v>#REF!</v>
      </c>
    </row>
  </sheetData>
  <mergeCells count="7">
    <mergeCell ref="C3:Y3"/>
    <mergeCell ref="C4:E4"/>
    <mergeCell ref="G4:I4"/>
    <mergeCell ref="K4:M4"/>
    <mergeCell ref="O4:Q4"/>
    <mergeCell ref="S4:U4"/>
    <mergeCell ref="W4:Y4"/>
  </mergeCells>
  <pageMargins left="0.7" right="0.7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Tab_légumes_complément</vt:lpstr>
      <vt:lpstr>Tab_légumes_complément!Zone_d_impression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ROBERT</dc:creator>
  <cp:lastModifiedBy>Isabelle LAURENS</cp:lastModifiedBy>
  <cp:lastPrinted>2025-03-20T11:43:51Z</cp:lastPrinted>
  <dcterms:created xsi:type="dcterms:W3CDTF">2023-09-07T09:16:39Z</dcterms:created>
  <dcterms:modified xsi:type="dcterms:W3CDTF">2025-04-22T07:53:07Z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